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2992" windowHeight="9180" activeTab="1"/>
  </bookViews>
  <sheets>
    <sheet name="Instructions " sheetId="1" r:id="rId1"/>
    <sheet name="cover sheet" sheetId="2" r:id="rId2"/>
    <sheet name="APQP" sheetId="3" r:id="rId3"/>
    <sheet name="Supplier Management" sheetId="4" r:id="rId4"/>
    <sheet name="Process analysis-production" sheetId="5" r:id="rId5"/>
    <sheet name="Customer Support" sheetId="6" r:id="rId6"/>
    <sheet name="Social Responsibility" sheetId="7" r:id="rId7"/>
    <sheet name="Security" sheetId="8" r:id="rId8"/>
    <sheet name="Revision History Sheet" sheetId="9" r:id="rId9"/>
    <sheet name="drop down sheet" sheetId="10" r:id="rId10"/>
  </sheets>
  <definedNames/>
  <calcPr fullCalcOnLoad="1"/>
</workbook>
</file>

<file path=xl/sharedStrings.xml><?xml version="1.0" encoding="utf-8"?>
<sst xmlns="http://schemas.openxmlformats.org/spreadsheetml/2006/main" count="677" uniqueCount="422">
  <si>
    <t>BENA Supplier Self Assessment</t>
  </si>
  <si>
    <t>AUDIT PURPOSE</t>
  </si>
  <si>
    <t xml:space="preserve">The purpose of this audit is to assess the capability of Suppliers.  This Audit can be used as a self assessment and/or on-site assessment.  </t>
  </si>
  <si>
    <t>SCOPE OF APPLICATION</t>
  </si>
  <si>
    <t xml:space="preserve"> 
            .     </t>
  </si>
  <si>
    <t>It is applicable to:</t>
  </si>
  <si>
    <t>a)</t>
  </si>
  <si>
    <t>Newly developed production components</t>
  </si>
  <si>
    <t>b)</t>
  </si>
  <si>
    <t xml:space="preserve">Proposed new supplier </t>
  </si>
  <si>
    <t>c)</t>
  </si>
  <si>
    <t>After a critical engineering-change</t>
  </si>
  <si>
    <t>d)</t>
  </si>
  <si>
    <t>After a supplier process or product change, plant move or line change</t>
  </si>
  <si>
    <t>e)</t>
  </si>
  <si>
    <t xml:space="preserve">Change factors which have critical impact on part quality </t>
  </si>
  <si>
    <t>f)</t>
  </si>
  <si>
    <t xml:space="preserve">Follow up as result of a low performance score or critical spill. </t>
  </si>
  <si>
    <t>g)</t>
  </si>
  <si>
    <t>To assist with Supplier Development</t>
  </si>
  <si>
    <t>h)</t>
  </si>
  <si>
    <t>Critical Suppliers</t>
  </si>
  <si>
    <t>DEFINITION OF TERMINOLOGY</t>
  </si>
  <si>
    <t xml:space="preserve">Sections </t>
  </si>
  <si>
    <t xml:space="preserve">a) </t>
  </si>
  <si>
    <t xml:space="preserve">APQP - This section evaluates Production Part suppliers Advanced Quality System </t>
  </si>
  <si>
    <t xml:space="preserve">b) </t>
  </si>
  <si>
    <t>Supplier Management - This section evaluates how Production Part suppliers manage their own suppliers</t>
  </si>
  <si>
    <t xml:space="preserve">c) </t>
  </si>
  <si>
    <t>Process analysis-production  - this section evaluates how production part suppliers manage their manufacturing system</t>
  </si>
  <si>
    <t xml:space="preserve">d) </t>
  </si>
  <si>
    <t>Customer Support - All suppliers that this assessment is forwarded to are evaluated to this section</t>
  </si>
  <si>
    <t xml:space="preserve">e) </t>
  </si>
  <si>
    <t>Social Responsibility - All suppliers that this assessment is forwarded to are evaluated to this section</t>
  </si>
  <si>
    <t xml:space="preserve">f)  </t>
  </si>
  <si>
    <t>Security - All suppliers that this assessment is forwarded to are evaluated to this section</t>
  </si>
  <si>
    <t>Supplier Types</t>
  </si>
  <si>
    <t xml:space="preserve">a)  </t>
  </si>
  <si>
    <t>Purchased part production suppliers include: raw stampings/blanks, welded assemblies, painted parts, any type of fastener, heat treated parts</t>
  </si>
  <si>
    <t xml:space="preserve">b)  </t>
  </si>
  <si>
    <t xml:space="preserve">Purchased Steel Suppliers - suppliers that provide steel and or aluminum coils </t>
  </si>
  <si>
    <t>Outside Rework suppliers - suppliers contracted to alter BENA parts (ex. De-burring a part)</t>
  </si>
  <si>
    <t>Outside Sort Supplier - suppliers contracted to visually sort BENA product</t>
  </si>
  <si>
    <t xml:space="preserve">Calibration Supplier - Suppliers used to BENA owned calibration equipment </t>
  </si>
  <si>
    <t>On site Contractors - Any contractor that is required to complete work at the facility (ex. Kenwill)</t>
  </si>
  <si>
    <t xml:space="preserve">g)  </t>
  </si>
  <si>
    <t xml:space="preserve">Logistics Suppliers - Transportation Suppliers that are in BENA's control </t>
  </si>
  <si>
    <t xml:space="preserve">h) </t>
  </si>
  <si>
    <t>Purchased MRO Process Suppliers - Suppliers that provide component parts for BENA equipment (ex. Weld Electrodes)</t>
  </si>
  <si>
    <t>3.3</t>
  </si>
  <si>
    <t xml:space="preserve">Assessment Questions </t>
  </si>
  <si>
    <t xml:space="preserve">Legend - On the Cover sheet a legend is shown with Yes, No and Not applicable.  Yes questions are scored based on importance, All No Questions will receive a 0, Any item marked N/A will not effect the suppliers overall score. </t>
  </si>
  <si>
    <t xml:space="preserve">For a question that is evaluated as Yes, comments with why evaluated as Yes should be applied.  </t>
  </si>
  <si>
    <t>RESPONSIBILITY AND AUTHORITY</t>
  </si>
  <si>
    <t xml:space="preserve">BENA Corporate Purchasing is responsible to send out self assessments to potential suppliers, as well as self-assessments for ongoing monitoring requirements. </t>
  </si>
  <si>
    <t>BENA Corporate Purchasing is responsible to contact the Supplier in the event of an on-site audit.  On-site audits are required to completed by a Qualified Auditor as per QCI 012 Auditor Competency requirements</t>
  </si>
  <si>
    <t xml:space="preserve">BENA Corporate Purchasing is responsible to address all audit findings which require improvement.  </t>
  </si>
  <si>
    <t>BENA Corporate Purchasing &amp; BENA Corporate Quality shall review supplier assessments for completeness, and ensure all non-compliances are agreed upon and reacted to in a timely manner (i.e.. Responses to corrective actions, are required to be responded to within 30 working days from the date of review)</t>
  </si>
  <si>
    <t xml:space="preserve">  </t>
  </si>
  <si>
    <t>DETAILED PROCEDURE</t>
  </si>
  <si>
    <t>5.1</t>
  </si>
  <si>
    <t>Self Assessments</t>
  </si>
  <si>
    <t>Corporate Purchasing sends out supplier assessments, including an expectation on timing of when the completed assessment should be returned</t>
  </si>
  <si>
    <t>Corporate Purchasing tracks timing of self assessments that are sent out and received.  When suppliers are non-responsive this should be escalated to the Corporate Purchasing Manager</t>
  </si>
  <si>
    <t xml:space="preserve">Once the Self-Assessment is received back Corporate Purchasing reviews the assessment for completeness.  </t>
  </si>
  <si>
    <t>Corporate Purchasing will forward the Self Assessment to Corporate Quality Department for review.  If no issues, Corporate Quality to advise Corporate Purchasing that the assessment is acceptable and indicate the approval on the cover page, Corporate Purchasing at this time if they agree will indicate their approval on the cover page.  Corporate Quality to communicate any required corrective actions to Corporate Purchasing to follow-up with the Suppliers.</t>
  </si>
  <si>
    <t>If issues are identified with the Self Assessment, Corporate Quality will notify Corporate Purchasing.  If in agreement Corporate Purchasing to request Corrective action from the supplier.  Corporate Purchasing to track to closure.  When corrective action is received from the Supplier, Corporate Purchasing to forward Corporate Quality department for review. If acceptable, Corporate quality and Corporate Purchasing to approve and file.  If not acceptable refer back to "e".</t>
  </si>
  <si>
    <t>On-site Supplier Assessments</t>
  </si>
  <si>
    <t>BENA Corporate Purchasing to contact Supplier to schedule on-site audit.  Supplier should be given at least one months notice.  Corporate Quality is notified at this time as well to allocate staff to complete the On-site audit.</t>
  </si>
  <si>
    <t>BENA Corporate Purchasing to contact Supplier to schedule on-site audit.  Supplier should be given at least one months notice.  Once scheduled BENA purchasing to supply the supplier with the BENA Self-Assessment for preparation.</t>
  </si>
  <si>
    <t>BENA Corporate Quality and Corporate Puchasing to carry out the audit.  An opening meeting should be held with the Supplier to go over the day(s) activities.  A closing meeting should be carried out to communicate any customer expectations that are required to be completed, as well as timing for completion.  If no issues, self assessment is filed, with Corporate Purchasing and Corporate Quality.</t>
  </si>
  <si>
    <t xml:space="preserve">Supplier to respond with corrective action to Corporate Purchasing.  When corrective action is received from the Supplier, Corporate Purchasing to forward Corporate Quality department for review. If acceptable, Corporate quality and Corporate Purchasing to approve and file. </t>
  </si>
  <si>
    <t>Self Assessment</t>
  </si>
  <si>
    <t xml:space="preserve">On site Audit </t>
  </si>
  <si>
    <t xml:space="preserve">Supplier Name/Number: </t>
  </si>
  <si>
    <r>
      <rPr>
        <sz val="10"/>
        <color indexed="8"/>
        <rFont val="Arial"/>
        <family val="2"/>
      </rPr>
      <t>Initial date :</t>
    </r>
  </si>
  <si>
    <t>Supplier Type:</t>
  </si>
  <si>
    <t>Select Supplier Type</t>
  </si>
  <si>
    <t>Follow up date:</t>
  </si>
  <si>
    <t xml:space="preserve">Supplier Location:  </t>
  </si>
  <si>
    <t>Product description:</t>
  </si>
  <si>
    <t xml:space="preserve">Supplier Code: </t>
  </si>
  <si>
    <t>Supplier Contact information:</t>
  </si>
  <si>
    <t xml:space="preserve">Auditor :  </t>
  </si>
  <si>
    <t>Overall Score</t>
  </si>
  <si>
    <t>STATUS*</t>
  </si>
  <si>
    <t>* Green, Yellow, Red</t>
  </si>
  <si>
    <t>APQP</t>
  </si>
  <si>
    <t>Each Section (1-6) applies to below requirements:</t>
  </si>
  <si>
    <t>Summary Scoring</t>
  </si>
  <si>
    <t>Green 80 %</t>
  </si>
  <si>
    <t>PASS</t>
  </si>
  <si>
    <t>Supplier Management</t>
  </si>
  <si>
    <t>Yellow 60-79%</t>
  </si>
  <si>
    <t xml:space="preserve">CORRECTIVE ACTION REQUIRED </t>
  </si>
  <si>
    <t>Red &lt;59%</t>
  </si>
  <si>
    <t xml:space="preserve">FAILED - RE-AUDIT REQUIRED </t>
  </si>
  <si>
    <t xml:space="preserve">Process Analysis / Production </t>
  </si>
  <si>
    <t>Legend for Questionnaire:</t>
  </si>
  <si>
    <t>YES = REQUIREMENT IN PLACE</t>
  </si>
  <si>
    <t>NO = REQUIREMENT NOT IN PLACE</t>
  </si>
  <si>
    <t>Customer Support</t>
  </si>
  <si>
    <t xml:space="preserve">N/A = NOT APPLICABLE </t>
  </si>
  <si>
    <t xml:space="preserve"> </t>
  </si>
  <si>
    <t>*At the discretion of Corporate Purchasing and Corporate Quality, suppliers that receive a yellow score, may not be required to submit a corrective action depending on the severity of the item in in question*</t>
  </si>
  <si>
    <t>Social Responsibility</t>
  </si>
  <si>
    <t xml:space="preserve">Security </t>
  </si>
  <si>
    <t>STRONG POINTS</t>
  </si>
  <si>
    <t>WEAK POINTS</t>
  </si>
  <si>
    <t xml:space="preserve">Comments </t>
  </si>
  <si>
    <t>Action plan sent :</t>
  </si>
  <si>
    <t>APPROVAL (s)</t>
  </si>
  <si>
    <t>BENA</t>
  </si>
  <si>
    <t xml:space="preserve">Supplier </t>
  </si>
  <si>
    <t>Date Next Audit :</t>
  </si>
  <si>
    <t>Name</t>
  </si>
  <si>
    <t>Function</t>
  </si>
  <si>
    <t>ITEM 1 : APQP</t>
  </si>
  <si>
    <t>No.</t>
  </si>
  <si>
    <t>Evidence</t>
  </si>
  <si>
    <t>Yes/No/ NA</t>
  </si>
  <si>
    <t>Score</t>
  </si>
  <si>
    <t>Enter Comments / List document that has been submitted/ and or reviewed</t>
  </si>
  <si>
    <t>Has sufficient staff been assigned to the project development. Are there any resource constraints that could put the product at risk?</t>
  </si>
  <si>
    <t xml:space="preserve">Organizational chart </t>
  </si>
  <si>
    <t>Manpower list</t>
  </si>
  <si>
    <t xml:space="preserve">Critical path identified </t>
  </si>
  <si>
    <t>Risk Assessment</t>
  </si>
  <si>
    <t>Is there a documented process for Engineering changes prior to start of production. Is it being followed?</t>
  </si>
  <si>
    <t>Change management Procedure</t>
  </si>
  <si>
    <t>Change request form document</t>
  </si>
  <si>
    <t>Is there a defined notification process should the project timing be at risk?</t>
  </si>
  <si>
    <t>Project at RISK procedure</t>
  </si>
  <si>
    <t>Specific Evidence that notification has been carried out. (example e-mail)</t>
  </si>
  <si>
    <t>Has the project feasibility been evaluated by a cross functional team? Must show evidence of team approval</t>
  </si>
  <si>
    <t>Feasibility Analysis Document</t>
  </si>
  <si>
    <t>Feasibility Analysis Document requires team approval</t>
  </si>
  <si>
    <t>Has a project time line been developed, are milestone events on target?</t>
  </si>
  <si>
    <t>Program timeline available</t>
  </si>
  <si>
    <t>All Milestones on target</t>
  </si>
  <si>
    <t>Capacity plan have been updated to reflect full volume</t>
  </si>
  <si>
    <t>Timing on tooling and or equipment has been defined</t>
  </si>
  <si>
    <t>Integration and run at rate has been accounted for on new equipment</t>
  </si>
  <si>
    <t>Have the responsibilities and the risks for the project been defined as it moved to full production?</t>
  </si>
  <si>
    <t>Procedure with sign off when moving from tool/equipment shop production facility</t>
  </si>
  <si>
    <t>Containment procedure for first production runs.</t>
  </si>
  <si>
    <t>Feedback process</t>
  </si>
  <si>
    <t>PDR Runs performed at Supplier for projects not deemed low risk</t>
  </si>
  <si>
    <t>Are the procurement activities of the project implemented and monitored?</t>
  </si>
  <si>
    <t>Purchase agreements</t>
  </si>
  <si>
    <t>Contract terms, conditions and timing in line with program timeline</t>
  </si>
  <si>
    <t>Does the supplier have a warranty process?</t>
  </si>
  <si>
    <t>Warranty Process</t>
  </si>
  <si>
    <t>Monitoring and Tracking system</t>
  </si>
  <si>
    <t>Is there evidence that the supplier has received all statutory and regulatory requirements for the products and services which it provides?</t>
  </si>
  <si>
    <t>As defined by the customer - BENA supplied customer specific requirements received</t>
  </si>
  <si>
    <t>What is the supplier Product approval process(PPAP)?</t>
  </si>
  <si>
    <t xml:space="preserve">Use of AIAG or Customer Specific Format only </t>
  </si>
  <si>
    <t>Does the supplier have a documented product safety process?</t>
  </si>
  <si>
    <t xml:space="preserve">Product safety procedure </t>
  </si>
  <si>
    <t>If product is safety, all characteristics meet regulatory requirements in the ship country (example - Canada - CMVSS, USA - FMVSS)</t>
  </si>
  <si>
    <t>% TOTAL</t>
  </si>
  <si>
    <t xml:space="preserve">2 Supplier Management </t>
  </si>
  <si>
    <t>Yes/No//NA</t>
  </si>
  <si>
    <t>Is the a defined process for approving new suppliers? Are only approved suppliers used for production?</t>
  </si>
  <si>
    <t xml:space="preserve">Criteria for approval of new suppliers
</t>
  </si>
  <si>
    <t>Approved Supplier list</t>
  </si>
  <si>
    <t>Supplier assessments</t>
  </si>
  <si>
    <t xml:space="preserve">Have sub-supplier PPAP been received and approved? </t>
  </si>
  <si>
    <t>Approved PPAP from supplier (approved PSW)</t>
  </si>
  <si>
    <r>
      <rPr>
        <sz val="10"/>
        <color indexed="8"/>
        <rFont val="Arial"/>
        <family val="2"/>
      </rPr>
      <t>Evidence Customer Specific Requirements Include</t>
    </r>
    <r>
      <rPr>
        <sz val="10"/>
        <color indexed="19"/>
        <rFont val="Arial"/>
        <family val="2"/>
      </rPr>
      <t>d</t>
    </r>
  </si>
  <si>
    <t xml:space="preserve">Are releases supplied for sub-tier product and service suppliers? </t>
  </si>
  <si>
    <t xml:space="preserve">Electronic data exchange
</t>
  </si>
  <si>
    <t>Paper copy and/or email</t>
  </si>
  <si>
    <t>Is there a supplier rating system with evidence of improvement plan for poor performing suppliers?</t>
  </si>
  <si>
    <t>Must include delivered product conformity to requirements, delivery schedule performance (including premium freight), customer complaints (including field returns)</t>
  </si>
  <si>
    <t xml:space="preserve">Critical suppliers have been identified </t>
  </si>
  <si>
    <t>2nd Party audits of supplier sites considered when suppliers performing below expectations.</t>
  </si>
  <si>
    <t>Is there a screening process for new and current business partners? (CTPAT 3.1)</t>
  </si>
  <si>
    <t>Verifying company is legitimate. (Vendor forms, verifying address, business references)</t>
  </si>
  <si>
    <t>Are you taking into account whether as business partner is a CTPAT Member or a member in and approved Authorized Economic Operator (AEO) program with a Mutual Recognition Arrangement (MRA)? (CTPAT 3.4)</t>
  </si>
  <si>
    <t>Business partners' CTPAT Certification, AEO Certificate</t>
  </si>
  <si>
    <t>Have you developed a risk assessment guide? (CTPAT 2.1)</t>
  </si>
  <si>
    <t>Management review of how you are managing risk.</t>
  </si>
  <si>
    <t>Do risk assessments change based on changes in business partners, changes in corporate structure/ownership such as mergers and acquisitions? (CTPAT 2.3)</t>
  </si>
  <si>
    <t>Are risks assessments being reviewed annually.</t>
  </si>
  <si>
    <r>
      <rPr>
        <sz val="10"/>
        <color indexed="8"/>
        <rFont val="Arial"/>
        <family val="2"/>
      </rPr>
      <t xml:space="preserve">Does your company have set CSR(Corporate Sustainability Responsibility)/Sustainability
</t>
    </r>
    <r>
      <rPr>
        <sz val="10"/>
        <color indexed="8"/>
        <rFont val="Arial"/>
        <family val="2"/>
      </rPr>
      <t xml:space="preserve">Requirements </t>
    </r>
    <r>
      <rPr>
        <b/>
        <sz val="10"/>
        <color indexed="8"/>
        <rFont val="Arial"/>
        <family val="2"/>
      </rPr>
      <t xml:space="preserve">towards YOUR suppliers? </t>
    </r>
    <r>
      <rPr>
        <sz val="10"/>
        <color indexed="8"/>
        <rFont val="Arial"/>
        <family val="2"/>
      </rPr>
      <t xml:space="preserve">
</t>
    </r>
    <r>
      <rPr>
        <sz val="10"/>
        <color indexed="8"/>
        <rFont val="Arial"/>
        <family val="2"/>
      </rPr>
      <t xml:space="preserve">These requirements could be documented in either Code of Conduct procedure or 
</t>
    </r>
    <r>
      <rPr>
        <sz val="10"/>
        <color indexed="8"/>
        <rFont val="Arial"/>
        <family val="2"/>
      </rPr>
      <t>Terms and Conditions</t>
    </r>
  </si>
  <si>
    <t xml:space="preserve">Working conditions and human rights </t>
  </si>
  <si>
    <t>Health and safety</t>
  </si>
  <si>
    <t>Business ethics</t>
  </si>
  <si>
    <t>Environment</t>
  </si>
  <si>
    <t xml:space="preserve">ITEM 3 : Process Analysis /Production </t>
  </si>
  <si>
    <t>Has the project been transferred from development to serial production?</t>
  </si>
  <si>
    <t>Approved PPAP</t>
  </si>
  <si>
    <t>Early Containment completed</t>
  </si>
  <si>
    <t xml:space="preserve">Are the process controls clearly defined through all the documentation? </t>
  </si>
  <si>
    <t>Production Control Plans</t>
  </si>
  <si>
    <t xml:space="preserve">Receiving Inspection/ testing </t>
  </si>
  <si>
    <t>Setup verification / set-up instructions</t>
  </si>
  <si>
    <t>Operator Instructions/handling instructions</t>
  </si>
  <si>
    <t xml:space="preserve">Checking / Inspection instructions </t>
  </si>
  <si>
    <t xml:space="preserve">Special / Critical Characteristics identified </t>
  </si>
  <si>
    <t xml:space="preserve">Are processes meeting the customer requirements for part quality and quantity? </t>
  </si>
  <si>
    <t xml:space="preserve">Evidence of machine/process capability
</t>
  </si>
  <si>
    <t>Failure prevention</t>
  </si>
  <si>
    <t>Failure detection</t>
  </si>
  <si>
    <t>Reaction plan when acceptance criteria not met.</t>
  </si>
  <si>
    <t>Can product capability be proven through statistical methods?</t>
  </si>
  <si>
    <t xml:space="preserve">Capability Study </t>
  </si>
  <si>
    <t>Are operator instructions available at the point of the operation; are they up to date and easily understood?</t>
  </si>
  <si>
    <t>Product knowledge</t>
  </si>
  <si>
    <t>Defect recognition</t>
  </si>
  <si>
    <t>Product/process training records</t>
  </si>
  <si>
    <t>Re-training frequency</t>
  </si>
  <si>
    <t>Is there a process for engineering changes?</t>
  </si>
  <si>
    <t>Process Change request procedure</t>
  </si>
  <si>
    <t>Process change request document</t>
  </si>
  <si>
    <t>Engineering Change checklist</t>
  </si>
  <si>
    <t>Are the required gauge and fixtures available at the point of inspection; are they kept up to date with Engineering changes?</t>
  </si>
  <si>
    <t xml:space="preserve">Gauge studies
</t>
  </si>
  <si>
    <t>Calibration frequency adequate - no more than 4 years between each calibration</t>
  </si>
  <si>
    <t xml:space="preserve">In the event a product deviates from the agreed standard are there controls in place to protect the customer and return the product to a previously approved state? </t>
  </si>
  <si>
    <t>Non-conforming product process</t>
  </si>
  <si>
    <t>Corrective action process</t>
  </si>
  <si>
    <t>Corrective action re-audit process in place</t>
  </si>
  <si>
    <t>Is the process effective, no repeat issues</t>
  </si>
  <si>
    <t>Customer informed in the event defective product has been shipped</t>
  </si>
  <si>
    <t>Is there a process for Temporary change of process controls?
(i.e.. Process deviates from original process, example bypass of a sensor)</t>
  </si>
  <si>
    <t>By-pass list</t>
  </si>
  <si>
    <t>Temporary process change notice at the work center with approval</t>
  </si>
  <si>
    <t>Is there a process for control of reworked product?</t>
  </si>
  <si>
    <t>Instructions available for rework &amp; re-inspection.</t>
  </si>
  <si>
    <t>Is customer approval given for any deviations when applicable?</t>
  </si>
  <si>
    <t xml:space="preserve">Are process and products audited regularly? </t>
  </si>
  <si>
    <t>Audit Schedule</t>
  </si>
  <si>
    <t>Completed LPA's</t>
  </si>
  <si>
    <t>Control Plan Audits</t>
  </si>
  <si>
    <t>Completed Internal Quality Management System Audits</t>
  </si>
  <si>
    <t>Completed 2nd Party External audits</t>
  </si>
  <si>
    <t>Completed 3rd Party External audits</t>
  </si>
  <si>
    <t>Competency requirements for internal audits</t>
  </si>
  <si>
    <t xml:space="preserve">Are all internal / customer targets being met? </t>
  </si>
  <si>
    <r>
      <rPr>
        <sz val="10"/>
        <color indexed="8"/>
        <rFont val="Arial"/>
        <family val="2"/>
      </rPr>
      <t>Process specific targets</t>
    </r>
    <r>
      <rPr>
        <i/>
        <sz val="10"/>
        <color indexed="8"/>
        <rFont val="Arial"/>
        <family val="2"/>
      </rPr>
      <t xml:space="preserve"> </t>
    </r>
    <r>
      <rPr>
        <sz val="10"/>
        <color indexed="8"/>
        <rFont val="Arial"/>
        <family val="2"/>
      </rPr>
      <t>(efficiencies)</t>
    </r>
  </si>
  <si>
    <t>Internal Quality metrics (Part quality rating, customer complaints including field returns, cost of quality)</t>
  </si>
  <si>
    <t>Delivery and premium freight metrics</t>
  </si>
  <si>
    <t xml:space="preserve">Are changes to the product/process controlled? </t>
  </si>
  <si>
    <t>Process change procedure</t>
  </si>
  <si>
    <t>Process change tracking system and evidence of documentation updates</t>
  </si>
  <si>
    <t>How is the change controlled going to the customer</t>
  </si>
  <si>
    <t>Up to date specifications available</t>
  </si>
  <si>
    <t>Are controls in place to protect against mixed or mis-labeled parts?</t>
  </si>
  <si>
    <t>Process flow designed to prevent mixed / mislabeled parts</t>
  </si>
  <si>
    <t>Identification and traceability - serialized labels</t>
  </si>
  <si>
    <t>Work center layout document for standardization</t>
  </si>
  <si>
    <t>Is the level of training for all persons easily identified?</t>
  </si>
  <si>
    <t>Qualification matrix (showing who is trained on what)</t>
  </si>
  <si>
    <t>Trained back-up personnel</t>
  </si>
  <si>
    <t>Training competence documented</t>
  </si>
  <si>
    <t>Are Quality records logged and easily accessible?</t>
  </si>
  <si>
    <t xml:space="preserve">Data collection sheets available </t>
  </si>
  <si>
    <t>Data collection sheets analyzed ongoing for continuous improvement</t>
  </si>
  <si>
    <t>Are gauges and equipment properly stored/maintained?</t>
  </si>
  <si>
    <t xml:space="preserve">Are measuring instruments properly stored to prevent damage. </t>
  </si>
  <si>
    <t>Does the recalibration frequency meet the customer expectations.  (calibration schedule)</t>
  </si>
  <si>
    <t>Are setup and rework parts identified to prevent accidental use?</t>
  </si>
  <si>
    <t>Are nonstandard process parts clearly identified to prevent accidental integration back into the process</t>
  </si>
  <si>
    <t>Red bin</t>
  </si>
  <si>
    <t>Locked bin</t>
  </si>
  <si>
    <t>Are changeovers controlled?</t>
  </si>
  <si>
    <t>First off checks / Last off inspection</t>
  </si>
  <si>
    <t xml:space="preserve">
Setup verification
</t>
  </si>
  <si>
    <t xml:space="preserve">Reverification after intervention into the process, as example any unscheduled maintained activity. </t>
  </si>
  <si>
    <t>Is there a Preventative Maintenance system for equipment and tooling?</t>
  </si>
  <si>
    <t>PM Schedule</t>
  </si>
  <si>
    <t xml:space="preserve">PM Records </t>
  </si>
  <si>
    <t>Replacement parts availability</t>
  </si>
  <si>
    <t>Are products/components stored in an appropriate manner and are transport facilities / packing arrangements suitable for the special characteristics of the products / components?</t>
  </si>
  <si>
    <t>Packaging instructions</t>
  </si>
  <si>
    <t>Customer  approved containers</t>
  </si>
  <si>
    <t>Evidence of FIFO followed</t>
  </si>
  <si>
    <t>Is there a defined shipping inspection process?</t>
  </si>
  <si>
    <t>Final inspection check (dock audit)</t>
  </si>
  <si>
    <t xml:space="preserve">Load sheet / picking list </t>
  </si>
  <si>
    <t>FIFO followed</t>
  </si>
  <si>
    <t>Is there a Continuous Improvement process in place?</t>
  </si>
  <si>
    <t>CI Procedure</t>
  </si>
  <si>
    <t>CI Tracking List</t>
  </si>
  <si>
    <t>CI Form</t>
  </si>
  <si>
    <t>Is there evidence of Management Review meetings?</t>
  </si>
  <si>
    <t>Management reviews include, process monitoring, product realization, Quality objectives, QMS Performance, Continual Improvements.</t>
  </si>
  <si>
    <t>Review of Actual and potential field failures and their impact on Quality, Safety and the Environment.</t>
  </si>
  <si>
    <t>ITEM 4 : Customer Support</t>
  </si>
  <si>
    <t>Are customer requirements for Cost/Quality/Delivery being met?</t>
  </si>
  <si>
    <t>Delivery rating in good standing (record Score received in Column F)</t>
  </si>
  <si>
    <t xml:space="preserve">Inventory turns tracking </t>
  </si>
  <si>
    <t>Packaging requirements are known and communicated at all levels</t>
  </si>
  <si>
    <t>Are contingency plans in place for critical processes/equipment?</t>
  </si>
  <si>
    <t>Is a contingency plan available?</t>
  </si>
  <si>
    <t>Has it been tested?</t>
  </si>
  <si>
    <t>Does it cover all areas (tooling, equipment, staffing)?</t>
  </si>
  <si>
    <r>
      <rPr>
        <sz val="10"/>
        <color indexed="8"/>
        <rFont val="Arial"/>
        <family val="2"/>
      </rPr>
      <t xml:space="preserve">Are </t>
    </r>
    <r>
      <rPr>
        <sz val="10"/>
        <color indexed="29"/>
        <rFont val="Arial"/>
        <family val="2"/>
      </rPr>
      <t xml:space="preserve">Customer </t>
    </r>
    <r>
      <rPr>
        <sz val="10"/>
        <color indexed="8"/>
        <rFont val="Arial"/>
        <family val="2"/>
      </rPr>
      <t>defect levels tracked and corrective actions in place?</t>
    </r>
  </si>
  <si>
    <t>Is there an effective corrective action process?</t>
  </si>
  <si>
    <t>Are repeat issues tracked?</t>
  </si>
  <si>
    <t>Are there support services made available to the customer?</t>
  </si>
  <si>
    <t>Is there a customer contact list?</t>
  </si>
  <si>
    <t xml:space="preserve">Is an English language person available? </t>
  </si>
  <si>
    <t>Has the Supplier read all Supplier Code of Conduct and Terms and conditions that are listed on the www.BENA.com website?</t>
  </si>
  <si>
    <t xml:space="preserve">Shipment of product implies agreement to Supplier code of conduct, as terms and conditions and BENA Supplier Manual </t>
  </si>
  <si>
    <t>Does the organization have a Quality Management System 
If the supplier is not ISO 9001 certified approval must come from the OEM to use the supplier</t>
  </si>
  <si>
    <t xml:space="preserve">IATF 16949 Certified </t>
  </si>
  <si>
    <t xml:space="preserve">ISO 9001 Certified </t>
  </si>
  <si>
    <t>ISO 17025 Certified (Calibration suppliers only)</t>
  </si>
  <si>
    <t>Not certified to IATF 16949 but a QMS compliant to IATF 16949:2016</t>
  </si>
  <si>
    <t>Not certified to ISO 9001 but a QMS compliant to ISO 9001:2015</t>
  </si>
  <si>
    <t>ITEM 5: Social Responsibility</t>
  </si>
  <si>
    <t>Does your company have a management person responsible for Social, Compliance and Environmental Sustainability?*</t>
  </si>
  <si>
    <t>Yes, List names and contact information in Column F</t>
  </si>
  <si>
    <t xml:space="preserve">Does your company publish a CSR/Sustainability report </t>
  </si>
  <si>
    <t>Yes to GRI standards or other global accepted standards
Please provide name of standard in Column F</t>
  </si>
  <si>
    <t>Yes, but not according to globally accepted standards</t>
  </si>
  <si>
    <t>Does your company have a Code of Conduct/Business Ethics Policy?</t>
  </si>
  <si>
    <t>Yes, provide document</t>
  </si>
  <si>
    <t>Code of conduct/business ethics Policy include:</t>
  </si>
  <si>
    <t xml:space="preserve">Anti corruption </t>
  </si>
  <si>
    <t>Extortion and Bribery</t>
  </si>
  <si>
    <t>Privacy</t>
  </si>
  <si>
    <t xml:space="preserve">Disclosure of Information </t>
  </si>
  <si>
    <t xml:space="preserve">Whistle Blower Protection </t>
  </si>
  <si>
    <t>Does your company have a formal policy covering working conditions and human rights?</t>
  </si>
  <si>
    <t>Working conditions and Human Rights Policy covers:</t>
  </si>
  <si>
    <t>Child labour</t>
  </si>
  <si>
    <t>Wages and Benefits</t>
  </si>
  <si>
    <t>Working Hours</t>
  </si>
  <si>
    <t>Modern Slavery</t>
  </si>
  <si>
    <t>Freedom of Association and Collective Bargaining</t>
  </si>
  <si>
    <t xml:space="preserve">Harassment and non-discrimination </t>
  </si>
  <si>
    <t>Does your site have a management system in place to manage the working conditions and human rights issues?</t>
  </si>
  <si>
    <t>Yes, and the system is third party certified</t>
  </si>
  <si>
    <t xml:space="preserve">Yes, but the system Is not certified </t>
  </si>
  <si>
    <t>Does your company have formal written health and safety policies?</t>
  </si>
  <si>
    <t>No, but employees are trained in Health and Safety</t>
  </si>
  <si>
    <t>Health and Safety Policies Include:</t>
  </si>
  <si>
    <t>Personal protective equipment</t>
  </si>
  <si>
    <t>Machine Safety</t>
  </si>
  <si>
    <t>Emergency Preparedness</t>
  </si>
  <si>
    <t>Incident and Accident Management</t>
  </si>
  <si>
    <t>Workplace Ergonomics</t>
  </si>
  <si>
    <t>Handling of Chemicals</t>
  </si>
  <si>
    <t xml:space="preserve">Fire Protection </t>
  </si>
  <si>
    <t>Does your company have formal written Environmental policies?</t>
  </si>
  <si>
    <t>No, but employees are trained in Environmental Policies</t>
  </si>
  <si>
    <t>Environmental Policies Include:</t>
  </si>
  <si>
    <t>GHG emissions, energy efficiency and renewable energy</t>
  </si>
  <si>
    <t>Water quality and consumption</t>
  </si>
  <si>
    <t>Air quality</t>
  </si>
  <si>
    <t>Sustainable Resources Management and Waste Reduction</t>
  </si>
  <si>
    <t>Responsible Chemical Management</t>
  </si>
  <si>
    <t>Are you aware of what percentage of energy is used at your site in the last calendar year came from renewable sources?</t>
  </si>
  <si>
    <t>Yes, Please list % in column "F"</t>
  </si>
  <si>
    <t>Does your site use any substances with restrictions in production or operations?</t>
  </si>
  <si>
    <t>Please list in column "F" if "Yes"</t>
  </si>
  <si>
    <t>If "Yes", is there a procedure for how they are handled?</t>
  </si>
  <si>
    <t xml:space="preserve">Are any of the following materials contained in your products?
Aluminum/ Bauxite, Cobalt, Copper, Glass (silica sand) , Gold, Graphite (natural) , Leather, Lithium, Mica, Nickel, Palladium, Rare Earth Elements, Rubber (natural) , Steel/ Iron Tantalum, Tin, Tungsten, Zinc 
</t>
  </si>
  <si>
    <t>If "Yes", please note which ones are included in column "F"</t>
  </si>
  <si>
    <t>If "Yes" from above, was a CMRT completed? Please attach if "Yes"</t>
  </si>
  <si>
    <t>If any raw material from the list above selected, does your company have a policy on the responsible sourcing of these raw materials?</t>
  </si>
  <si>
    <t>If "Yes", please attached relevant policy</t>
  </si>
  <si>
    <t>ITEM 6 : Security</t>
  </si>
  <si>
    <t>Have you filled out the BENA Security Questionnaire?</t>
  </si>
  <si>
    <t>Yes, and Submitted the Questionnaire</t>
  </si>
  <si>
    <t xml:space="preserve">Do you have a security program in place? </t>
  </si>
  <si>
    <t>Yes, Security Program in place</t>
  </si>
  <si>
    <t>Yes, Security Program in place and documented</t>
  </si>
  <si>
    <t>Do you train your employees on security issues? (pertaining to unauthorized personnel in building)?</t>
  </si>
  <si>
    <t>Yes, List how trained in Column "F"</t>
  </si>
  <si>
    <t>Do you have a process to screen prospective employees and periodically check current employees?</t>
  </si>
  <si>
    <t>Employee Code of Conduct, policies, etc.</t>
  </si>
  <si>
    <t>Do you have comprehensive written cybersecurity policies and /or procedures to protect information technology (IT) systems?</t>
  </si>
  <si>
    <t>Written IT policy, software/hardware protections in place, test IT infrastructure for vulnerabilities, etc.</t>
  </si>
  <si>
    <t>Do you have a policy and procedure for inspecting and securing any loaded cargo?</t>
  </si>
  <si>
    <t>Is there a seven point and/or eight point inspection done on containers? Are locking mechanisms inspected to prevent tampering?</t>
  </si>
  <si>
    <t>Do you have a policy and procedure for Seal Security?</t>
  </si>
  <si>
    <t xml:space="preserve">Is there a procedure for how seals are issued and controlled? Seal verification process? </t>
  </si>
  <si>
    <t>Are you taking into account whether a business partner is a CTPAT Member or a member in and approved Authorized Economic Operator (AEO) program with a Mutual Recognition Arrangement (MRA)? (CTPAT 3.4)</t>
  </si>
  <si>
    <t>Do you ensure outsourced business partners have security measures in place that meet or exceed CTPAT's Minimum Security Criteria (MSC). (CTPAT 3.5)</t>
  </si>
  <si>
    <t xml:space="preserve">Business partners answers security questionnaire's </t>
  </si>
  <si>
    <t>Do you periodically review your business partners' security assessments? (CTPAT 3.7)</t>
  </si>
  <si>
    <t>Frequent reviews, requesting documentation on improved security</t>
  </si>
  <si>
    <t>Does your company have an information security policy?</t>
  </si>
  <si>
    <t xml:space="preserve">Yes, please provide the policy </t>
  </si>
  <si>
    <t xml:space="preserve">Does a certification exist for this system, for example according to ISO® 27001 or  an audit according to the requirements of the VDA® ISA? </t>
  </si>
  <si>
    <t>Yes, the system is certified</t>
  </si>
  <si>
    <r>
      <rPr>
        <sz val="11"/>
        <color indexed="30"/>
        <rFont val="Calibri"/>
        <family val="2"/>
      </rPr>
      <t>I</t>
    </r>
    <r>
      <rPr>
        <sz val="11"/>
        <color indexed="8"/>
        <rFont val="Calibri"/>
        <family val="2"/>
      </rPr>
      <t>s the company network protected by a firewall?</t>
    </r>
  </si>
  <si>
    <t>Yes, list the firewall in column "F"</t>
  </si>
  <si>
    <t xml:space="preserve">Are corporate networks protected against malware? </t>
  </si>
  <si>
    <t>Yes, list how protected in column "F"</t>
  </si>
  <si>
    <t xml:space="preserve">Does your company have a process for the safe disposal of data media? </t>
  </si>
  <si>
    <t>Yes, list the process in column "F"</t>
  </si>
  <si>
    <t>Revision #</t>
  </si>
  <si>
    <t xml:space="preserve">Date </t>
  </si>
  <si>
    <t xml:space="preserve">Revision </t>
  </si>
  <si>
    <t>Answer</t>
  </si>
  <si>
    <t>Supplier type:</t>
  </si>
  <si>
    <t>Yes</t>
  </si>
  <si>
    <t>No</t>
  </si>
  <si>
    <t>Purchased Part Production Suppliers</t>
  </si>
  <si>
    <t>N/A</t>
  </si>
  <si>
    <t>Purchased Steel Suppliers</t>
  </si>
  <si>
    <t>Outside Rework, Sorting and Calibration Suppliers</t>
  </si>
  <si>
    <t>On-site Contractors</t>
  </si>
  <si>
    <t>Logistics Suppliers</t>
  </si>
  <si>
    <t xml:space="preserve">Purchased MRO Process Suppliers </t>
  </si>
  <si>
    <t>New file</t>
  </si>
  <si>
    <t>CABE SPRINGS &amp; FASTENERS (I) PVT. LTD</t>
  </si>
  <si>
    <t>GOA, INDIA</t>
  </si>
  <si>
    <t>Customer Specific format</t>
  </si>
  <si>
    <t>Change Notice is there, but never implemented for GEA.</t>
  </si>
  <si>
    <t>yes</t>
  </si>
  <si>
    <t>Questionnaire not received..</t>
  </si>
  <si>
    <t>na</t>
  </si>
  <si>
    <t>no</t>
  </si>
  <si>
    <t>NA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</si>
</sst>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s>
  <fonts count="60">
    <font>
      <sz val="10"/>
      <color indexed="8"/>
      <name val="Arial"/>
      <family val="0"/>
    </font>
    <font>
      <sz val="11"/>
      <color indexed="8"/>
      <name val="Helvetica Neue"/>
      <family val="2"/>
    </font>
    <font>
      <sz val="12"/>
      <color indexed="8"/>
      <name val="Arial"/>
      <family val="2"/>
    </font>
    <font>
      <sz val="14"/>
      <color indexed="8"/>
      <name val="Arial"/>
      <family val="2"/>
    </font>
    <font>
      <b/>
      <sz val="20"/>
      <color indexed="8"/>
      <name val="Arial"/>
      <family val="2"/>
    </font>
    <font>
      <b/>
      <sz val="11"/>
      <color indexed="8"/>
      <name val="Arial"/>
      <family val="2"/>
    </font>
    <font>
      <sz val="11"/>
      <color indexed="8"/>
      <name val="Arial"/>
      <family val="2"/>
    </font>
    <font>
      <u val="single"/>
      <sz val="10"/>
      <color indexed="8"/>
      <name val="Arial"/>
      <family val="2"/>
    </font>
    <font>
      <u val="single"/>
      <sz val="10"/>
      <color indexed="14"/>
      <name val="Arial"/>
      <family val="2"/>
    </font>
    <font>
      <b/>
      <sz val="18"/>
      <color indexed="15"/>
      <name val="Arial"/>
      <family val="2"/>
    </font>
    <font>
      <b/>
      <sz val="14"/>
      <color indexed="8"/>
      <name val="Arial"/>
      <family val="2"/>
    </font>
    <font>
      <i/>
      <sz val="10"/>
      <color indexed="8"/>
      <name val="Arial"/>
      <family val="2"/>
    </font>
    <font>
      <b/>
      <sz val="12"/>
      <color indexed="8"/>
      <name val="Arial"/>
      <family val="2"/>
    </font>
    <font>
      <b/>
      <sz val="30"/>
      <color indexed="8"/>
      <name val="Arial"/>
      <family val="2"/>
    </font>
    <font>
      <b/>
      <sz val="10"/>
      <color indexed="8"/>
      <name val="Arial"/>
      <family val="2"/>
    </font>
    <font>
      <b/>
      <sz val="11"/>
      <color indexed="8"/>
      <name val="Calibri"/>
      <family val="2"/>
    </font>
    <font>
      <i/>
      <sz val="12"/>
      <color indexed="8"/>
      <name val="Arial"/>
      <family val="2"/>
    </font>
    <font>
      <b/>
      <u val="single"/>
      <sz val="8"/>
      <color indexed="8"/>
      <name val="Arial"/>
      <family val="2"/>
    </font>
    <font>
      <sz val="8"/>
      <color indexed="8"/>
      <name val="Arial"/>
      <family val="2"/>
    </font>
    <font>
      <b/>
      <sz val="12"/>
      <color indexed="20"/>
      <name val="Arial"/>
      <family val="2"/>
    </font>
    <font>
      <b/>
      <sz val="12"/>
      <color indexed="19"/>
      <name val="Arial"/>
      <family val="2"/>
    </font>
    <font>
      <b/>
      <i/>
      <sz val="12"/>
      <color indexed="19"/>
      <name val="Arial"/>
      <family val="2"/>
    </font>
    <font>
      <sz val="7"/>
      <color indexed="8"/>
      <name val="Arial"/>
      <family val="2"/>
    </font>
    <font>
      <sz val="10"/>
      <color indexed="19"/>
      <name val="Arial"/>
      <family val="2"/>
    </font>
    <font>
      <sz val="10"/>
      <color indexed="29"/>
      <name val="Arial"/>
      <family val="2"/>
    </font>
    <font>
      <sz val="11"/>
      <color indexed="30"/>
      <name val="Calibri"/>
      <family val="2"/>
    </font>
    <font>
      <sz val="11"/>
      <color indexed="8"/>
      <name val="Calibri"/>
      <family val="2"/>
    </font>
    <font>
      <b/>
      <sz val="18"/>
      <color indexed="13"/>
      <name val="Helvetica Neue"/>
      <family val="2"/>
    </font>
    <font>
      <b/>
      <sz val="15"/>
      <color indexed="13"/>
      <name val="Helvetica Neue"/>
      <family val="2"/>
    </font>
    <font>
      <b/>
      <sz val="13"/>
      <color indexed="13"/>
      <name val="Helvetica Neue"/>
      <family val="2"/>
    </font>
    <font>
      <b/>
      <sz val="11"/>
      <color indexed="13"/>
      <name val="Helvetica Neue"/>
      <family val="2"/>
    </font>
    <font>
      <sz val="11"/>
      <color indexed="20"/>
      <name val="Helvetica Neue"/>
      <family val="2"/>
    </font>
    <font>
      <sz val="11"/>
      <color indexed="36"/>
      <name val="Helvetica Neue"/>
      <family val="2"/>
    </font>
    <font>
      <sz val="11"/>
      <color indexed="60"/>
      <name val="Helvetica Neue"/>
      <family val="2"/>
    </font>
    <font>
      <sz val="11"/>
      <color indexed="62"/>
      <name val="Helvetica Neue"/>
      <family val="2"/>
    </font>
    <font>
      <b/>
      <sz val="11"/>
      <color indexed="63"/>
      <name val="Helvetica Neue"/>
      <family val="2"/>
    </font>
    <font>
      <b/>
      <sz val="11"/>
      <color indexed="26"/>
      <name val="Helvetica Neue"/>
      <family val="2"/>
    </font>
    <font>
      <sz val="11"/>
      <color indexed="26"/>
      <name val="Helvetica Neue"/>
      <family val="2"/>
    </font>
    <font>
      <b/>
      <sz val="11"/>
      <color indexed="12"/>
      <name val="Helvetica Neue"/>
      <family val="2"/>
    </font>
    <font>
      <sz val="11"/>
      <color indexed="19"/>
      <name val="Helvetica Neue"/>
      <family val="2"/>
    </font>
    <font>
      <i/>
      <sz val="11"/>
      <color indexed="21"/>
      <name val="Helvetica Neue"/>
      <family val="2"/>
    </font>
    <font>
      <b/>
      <sz val="11"/>
      <color indexed="8"/>
      <name val="Helvetica Neue"/>
      <family val="2"/>
    </font>
    <font>
      <sz val="11"/>
      <color indexed="12"/>
      <name val="Helvetica Neue"/>
      <family val="2"/>
    </font>
    <font>
      <sz val="11"/>
      <color theme="1"/>
      <name val="Helvetica Neue"/>
      <family val="2"/>
    </font>
    <font>
      <sz val="11"/>
      <color theme="0"/>
      <name val="Helvetica Neue"/>
      <family val="2"/>
    </font>
    <font>
      <sz val="11"/>
      <color rgb="FF9C0006"/>
      <name val="Helvetica Neue"/>
      <family val="2"/>
    </font>
    <font>
      <b/>
      <sz val="11"/>
      <color rgb="FFFA7D00"/>
      <name val="Helvetica Neue"/>
      <family val="2"/>
    </font>
    <font>
      <b/>
      <sz val="11"/>
      <color theme="0"/>
      <name val="Helvetica Neue"/>
      <family val="2"/>
    </font>
    <font>
      <i/>
      <sz val="11"/>
      <color rgb="FF7F7F7F"/>
      <name val="Helvetica Neue"/>
      <family val="2"/>
    </font>
    <font>
      <sz val="11"/>
      <color rgb="FF006100"/>
      <name val="Helvetica Neue"/>
      <family val="2"/>
    </font>
    <font>
      <b/>
      <sz val="15"/>
      <color theme="3"/>
      <name val="Helvetica Neue"/>
      <family val="2"/>
    </font>
    <font>
      <b/>
      <sz val="13"/>
      <color theme="3"/>
      <name val="Helvetica Neue"/>
      <family val="2"/>
    </font>
    <font>
      <b/>
      <sz val="11"/>
      <color theme="3"/>
      <name val="Helvetica Neue"/>
      <family val="2"/>
    </font>
    <font>
      <sz val="11"/>
      <color rgb="FF3F3F76"/>
      <name val="Helvetica Neue"/>
      <family val="2"/>
    </font>
    <font>
      <sz val="11"/>
      <color rgb="FFFA7D00"/>
      <name val="Helvetica Neue"/>
      <family val="2"/>
    </font>
    <font>
      <sz val="11"/>
      <color rgb="FF9C6500"/>
      <name val="Helvetica Neue"/>
      <family val="2"/>
    </font>
    <font>
      <b/>
      <sz val="11"/>
      <color rgb="FF3F3F3F"/>
      <name val="Helvetica Neue"/>
      <family val="2"/>
    </font>
    <font>
      <b/>
      <sz val="18"/>
      <color theme="3"/>
      <name val="Helvetica Neue"/>
      <family val="2"/>
    </font>
    <font>
      <b/>
      <sz val="11"/>
      <color theme="1"/>
      <name val="Helvetica Neue"/>
      <family val="2"/>
    </font>
    <font>
      <sz val="11"/>
      <color rgb="FFFF0000"/>
      <name val="Helvetica Neu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6"/>
        <bgColor indexed="64"/>
      </patternFill>
    </fill>
    <fill>
      <patternFill patternType="solid">
        <fgColor indexed="22"/>
        <bgColor indexed="64"/>
      </patternFill>
    </fill>
    <fill>
      <patternFill patternType="solid">
        <fgColor indexed="23"/>
        <bgColor indexed="64"/>
      </patternFill>
    </fill>
    <fill>
      <patternFill patternType="solid">
        <fgColor indexed="19"/>
        <bgColor indexed="64"/>
      </patternFill>
    </fill>
    <fill>
      <patternFill patternType="solid">
        <fgColor indexed="24"/>
        <bgColor indexed="64"/>
      </patternFill>
    </fill>
    <fill>
      <patternFill patternType="solid">
        <fgColor indexed="28"/>
        <bgColor indexed="64"/>
      </patternFill>
    </fill>
    <fill>
      <patternFill patternType="solid">
        <fgColor indexed="21"/>
        <bgColor indexed="64"/>
      </patternFill>
    </fill>
    <fill>
      <patternFill patternType="solid">
        <fgColor rgb="FFFFFF00"/>
        <bgColor indexed="64"/>
      </patternFill>
    </fill>
    <fill>
      <patternFill patternType="solid">
        <fgColor indexed="27"/>
        <bgColor indexed="64"/>
      </patternFill>
    </fill>
    <fill>
      <patternFill patternType="solid">
        <fgColor indexed="17"/>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3"/>
      </left>
      <right/>
      <top/>
      <bottom/>
    </border>
    <border>
      <left/>
      <right style="thin">
        <color indexed="13"/>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top style="thin">
        <color indexed="13"/>
      </top>
      <bottom/>
    </border>
    <border>
      <left/>
      <right/>
      <top style="thin">
        <color indexed="13"/>
      </top>
      <bottom/>
    </border>
    <border>
      <left style="thin">
        <color indexed="13"/>
      </left>
      <right/>
      <top/>
      <bottom style="thin">
        <color indexed="8"/>
      </bottom>
    </border>
    <border>
      <left/>
      <right/>
      <top/>
      <bottom style="thin">
        <color indexed="8"/>
      </bottom>
    </border>
    <border>
      <left/>
      <right style="thin">
        <color indexed="13"/>
      </right>
      <top/>
      <bottom style="thin">
        <color indexed="8"/>
      </bottom>
    </border>
    <border>
      <left style="thin">
        <color indexed="8"/>
      </left>
      <right style="thin">
        <color indexed="8"/>
      </right>
      <top/>
      <bottom/>
    </border>
    <border>
      <left style="thin">
        <color indexed="13"/>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bottom/>
    </border>
    <border>
      <left/>
      <right style="thin">
        <color indexed="8"/>
      </right>
      <top/>
      <bottom/>
    </border>
    <border>
      <left style="thin">
        <color indexed="13"/>
      </left>
      <right/>
      <top style="thin">
        <color indexed="8"/>
      </top>
      <bottom/>
    </border>
    <border>
      <left/>
      <right/>
      <top/>
      <bottom style="hair">
        <color indexed="8"/>
      </bottom>
    </border>
    <border>
      <left/>
      <right style="hair">
        <color indexed="8"/>
      </right>
      <top/>
      <bottom/>
    </border>
    <border>
      <left style="hair">
        <color indexed="8"/>
      </left>
      <right style="hair">
        <color indexed="8"/>
      </right>
      <top style="hair">
        <color indexed="8"/>
      </top>
      <bottom style="hair">
        <color indexed="8"/>
      </bottom>
    </border>
    <border>
      <left style="hair">
        <color indexed="8"/>
      </left>
      <right/>
      <top/>
      <bottom/>
    </border>
    <border>
      <left/>
      <right/>
      <top style="hair">
        <color indexed="8"/>
      </top>
      <bottom style="thin">
        <color indexed="8"/>
      </bottom>
    </border>
    <border>
      <left/>
      <right style="thin">
        <color indexed="13"/>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thin">
        <color indexed="13"/>
      </left>
      <right/>
      <top/>
      <bottom style="thick">
        <color indexed="25"/>
      </bottom>
    </border>
    <border>
      <left/>
      <right/>
      <top/>
      <bottom style="thick">
        <color indexed="25"/>
      </bottom>
    </border>
    <border>
      <left style="thin">
        <color indexed="8"/>
      </left>
      <right/>
      <top/>
      <bottom style="thick">
        <color indexed="26"/>
      </bottom>
    </border>
    <border>
      <left/>
      <right/>
      <top/>
      <bottom style="thick">
        <color indexed="26"/>
      </bottom>
    </border>
    <border>
      <left/>
      <right style="thin">
        <color indexed="13"/>
      </right>
      <top/>
      <bottom style="thick">
        <color indexed="26"/>
      </bottom>
    </border>
    <border>
      <left style="thick">
        <color indexed="25"/>
      </left>
      <right style="thick">
        <color indexed="26"/>
      </right>
      <top/>
      <bottom/>
    </border>
    <border>
      <left style="thin">
        <color indexed="13"/>
      </left>
      <right/>
      <top style="thick">
        <color indexed="25"/>
      </top>
      <bottom/>
    </border>
    <border>
      <left/>
      <right/>
      <top style="thick">
        <color indexed="25"/>
      </top>
      <bottom/>
    </border>
    <border>
      <left/>
      <right/>
      <top style="thick">
        <color indexed="26"/>
      </top>
      <bottom/>
    </border>
    <border>
      <left/>
      <right style="thin">
        <color indexed="13"/>
      </right>
      <top style="thick">
        <color indexed="26"/>
      </top>
      <bottom/>
    </border>
    <border>
      <left style="thin">
        <color indexed="8"/>
      </left>
      <right style="thin">
        <color indexed="13"/>
      </right>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3"/>
      </left>
      <right/>
      <top style="medium">
        <color indexed="8"/>
      </top>
      <bottom style="thin">
        <color indexed="13"/>
      </bottom>
    </border>
    <border>
      <left/>
      <right/>
      <top style="medium">
        <color indexed="8"/>
      </top>
      <bottom style="thin">
        <color indexed="13"/>
      </bottom>
    </border>
    <border>
      <left/>
      <right style="thin">
        <color indexed="13"/>
      </right>
      <top style="medium">
        <color indexed="8"/>
      </top>
      <bottom style="thin">
        <color indexed="13"/>
      </bottom>
    </border>
    <border>
      <left style="medium">
        <color indexed="8"/>
      </left>
      <right/>
      <top style="thin">
        <color indexed="13"/>
      </top>
      <bottom/>
    </border>
    <border>
      <left/>
      <right style="thin">
        <color indexed="13"/>
      </right>
      <top style="thin">
        <color indexed="13"/>
      </top>
      <bottom/>
    </border>
    <border>
      <left style="medium">
        <color indexed="8"/>
      </left>
      <right/>
      <top/>
      <bottom/>
    </border>
    <border>
      <left style="medium">
        <color indexed="8"/>
      </left>
      <right/>
      <top/>
      <bottom style="thin">
        <color indexed="13"/>
      </bottom>
    </border>
    <border>
      <left style="thin">
        <color indexed="8"/>
      </left>
      <right style="thin">
        <color indexed="13"/>
      </right>
      <top style="thin">
        <color indexed="13"/>
      </top>
      <bottom style="thin">
        <color indexed="13"/>
      </bottom>
    </border>
    <border>
      <left style="thin">
        <color indexed="13"/>
      </left>
      <right style="thin">
        <color indexed="13"/>
      </right>
      <top style="thin">
        <color indexed="13"/>
      </top>
      <bottom style="thin">
        <color indexed="13"/>
      </bottom>
    </border>
    <border>
      <left style="thin">
        <color indexed="13"/>
      </left>
      <right style="thin">
        <color indexed="13"/>
      </right>
      <top style="thin">
        <color indexed="8"/>
      </top>
      <bottom style="thin">
        <color indexed="13"/>
      </bottom>
    </border>
    <border>
      <left style="thin">
        <color indexed="8"/>
      </left>
      <right style="thin">
        <color indexed="8"/>
      </right>
      <top/>
      <bottom style="thin">
        <color indexed="8"/>
      </bottom>
    </border>
    <border>
      <left style="thick">
        <color indexed="25"/>
      </left>
      <right/>
      <top style="hair">
        <color indexed="8"/>
      </top>
      <bottom style="hair">
        <color indexed="8"/>
      </bottom>
    </border>
    <border>
      <left/>
      <right/>
      <top style="hair">
        <color indexed="8"/>
      </top>
      <bottom style="hair">
        <color indexed="8"/>
      </bottom>
    </border>
    <border>
      <left/>
      <right style="thick">
        <color indexed="25"/>
      </right>
      <top style="hair">
        <color indexed="8"/>
      </top>
      <bottom style="hair">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ck">
        <color indexed="26"/>
      </left>
      <right/>
      <top style="hair">
        <color indexed="8"/>
      </top>
      <bottom style="hair">
        <color indexed="8"/>
      </bottom>
    </border>
    <border>
      <left/>
      <right style="thick">
        <color indexed="26"/>
      </right>
      <top style="hair">
        <color indexed="8"/>
      </top>
      <bottom style="hair">
        <color indexed="8"/>
      </bottom>
    </border>
    <border>
      <left style="thick">
        <color indexed="26"/>
      </left>
      <right/>
      <top style="thick">
        <color indexed="26"/>
      </top>
      <bottom/>
    </border>
    <border>
      <left/>
      <right style="thick">
        <color indexed="26"/>
      </right>
      <top style="thick">
        <color indexed="26"/>
      </top>
      <bottom/>
    </border>
    <border>
      <left style="thick">
        <color indexed="26"/>
      </left>
      <right/>
      <top/>
      <bottom style="hair">
        <color indexed="8"/>
      </bottom>
    </border>
    <border>
      <left/>
      <right style="thick">
        <color indexed="26"/>
      </right>
      <top/>
      <bottom style="hair">
        <color indexed="8"/>
      </bottom>
    </border>
    <border>
      <left style="thin">
        <color indexed="8"/>
      </left>
      <right style="thin">
        <color indexed="8"/>
      </right>
      <top/>
      <bottom style="thick">
        <color indexed="26"/>
      </bottom>
    </border>
    <border>
      <left style="thick">
        <color indexed="26"/>
      </left>
      <right/>
      <top style="hair">
        <color indexed="8"/>
      </top>
      <bottom style="thick">
        <color indexed="26"/>
      </bottom>
    </border>
    <border>
      <left/>
      <right/>
      <top style="hair">
        <color indexed="8"/>
      </top>
      <bottom style="thick">
        <color indexed="26"/>
      </bottom>
    </border>
    <border>
      <left/>
      <right style="thick">
        <color indexed="26"/>
      </right>
      <top style="hair">
        <color indexed="8"/>
      </top>
      <bottom style="thick">
        <color indexed="26"/>
      </bottom>
    </border>
    <border>
      <left style="thick">
        <color indexed="25"/>
      </left>
      <right/>
      <top style="hair">
        <color indexed="8"/>
      </top>
      <bottom style="thick">
        <color indexed="25"/>
      </bottom>
    </border>
    <border>
      <left/>
      <right/>
      <top style="hair">
        <color indexed="8"/>
      </top>
      <bottom style="thick">
        <color indexed="25"/>
      </bottom>
    </border>
    <border>
      <left/>
      <right style="thick">
        <color indexed="25"/>
      </right>
      <top style="hair">
        <color indexed="8"/>
      </top>
      <bottom style="thick">
        <color indexed="25"/>
      </bottom>
    </border>
    <border>
      <left style="thick">
        <color indexed="25"/>
      </left>
      <right/>
      <top/>
      <bottom style="thick">
        <color indexed="25"/>
      </bottom>
    </border>
    <border>
      <left/>
      <right style="thick">
        <color indexed="25"/>
      </right>
      <top/>
      <bottom style="thick">
        <color indexed="25"/>
      </bottom>
    </border>
    <border>
      <left style="thick">
        <color indexed="25"/>
      </left>
      <right/>
      <top style="thick">
        <color indexed="25"/>
      </top>
      <bottom/>
    </border>
    <border>
      <left/>
      <right style="thick">
        <color indexed="25"/>
      </right>
      <top style="thick">
        <color indexed="25"/>
      </top>
      <bottom/>
    </border>
    <border>
      <left style="thick">
        <color indexed="25"/>
      </left>
      <right/>
      <top style="thick">
        <color indexed="25"/>
      </top>
      <bottom style="hair">
        <color indexed="8"/>
      </bottom>
    </border>
    <border>
      <left/>
      <right/>
      <top style="thick">
        <color indexed="25"/>
      </top>
      <bottom style="hair">
        <color indexed="8"/>
      </bottom>
    </border>
    <border>
      <left/>
      <right style="thick">
        <color indexed="25"/>
      </right>
      <top style="thick">
        <color indexed="25"/>
      </top>
      <bottom style="hair">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thin">
        <color indexed="8"/>
      </right>
      <top style="medium">
        <color indexed="8"/>
      </top>
      <bottom/>
    </border>
    <border>
      <left style="thin">
        <color indexed="8"/>
      </left>
      <right style="thin">
        <color indexed="8"/>
      </right>
      <top/>
      <bottom style="medium">
        <color indexed="8"/>
      </botto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81">
    <xf numFmtId="0" fontId="0" fillId="0" borderId="0" xfId="0" applyAlignment="1">
      <alignment/>
    </xf>
    <xf numFmtId="0" fontId="0" fillId="0" borderId="0" xfId="0" applyNumberFormat="1" applyAlignment="1">
      <alignment/>
    </xf>
    <xf numFmtId="0" fontId="4" fillId="33" borderId="10" xfId="0" applyFont="1" applyFill="1" applyBorder="1" applyAlignment="1">
      <alignment horizontal="center"/>
    </xf>
    <xf numFmtId="0" fontId="4" fillId="33" borderId="0" xfId="0" applyFont="1" applyFill="1" applyBorder="1" applyAlignment="1">
      <alignment horizontal="center"/>
    </xf>
    <xf numFmtId="0" fontId="4" fillId="33" borderId="11" xfId="0" applyFont="1" applyFill="1" applyBorder="1" applyAlignment="1">
      <alignment horizontal="center"/>
    </xf>
    <xf numFmtId="164" fontId="5" fillId="33" borderId="10" xfId="0" applyNumberFormat="1" applyFont="1" applyFill="1" applyBorder="1" applyAlignment="1">
      <alignment horizontal="left" vertical="top"/>
    </xf>
    <xf numFmtId="49" fontId="5" fillId="33" borderId="0" xfId="0" applyNumberFormat="1" applyFont="1" applyFill="1" applyBorder="1" applyAlignment="1">
      <alignment vertical="top"/>
    </xf>
    <xf numFmtId="0" fontId="0" fillId="33" borderId="11" xfId="0" applyFill="1" applyBorder="1" applyAlignment="1">
      <alignment/>
    </xf>
    <xf numFmtId="49" fontId="0" fillId="33" borderId="10" xfId="0" applyNumberFormat="1" applyFill="1" applyBorder="1" applyAlignment="1">
      <alignment vertical="top" wrapText="1"/>
    </xf>
    <xf numFmtId="49" fontId="0" fillId="33" borderId="10" xfId="0" applyNumberFormat="1" applyFill="1" applyBorder="1" applyAlignment="1">
      <alignment horizontal="justify" vertical="top"/>
    </xf>
    <xf numFmtId="49" fontId="0" fillId="33" borderId="0" xfId="0" applyNumberFormat="1" applyFill="1" applyBorder="1" applyAlignment="1">
      <alignment vertical="top"/>
    </xf>
    <xf numFmtId="0" fontId="0" fillId="33" borderId="0" xfId="0" applyFill="1" applyBorder="1" applyAlignment="1">
      <alignment vertical="top"/>
    </xf>
    <xf numFmtId="0" fontId="0" fillId="33" borderId="10" xfId="0" applyFill="1" applyBorder="1" applyAlignment="1">
      <alignment vertical="top"/>
    </xf>
    <xf numFmtId="49" fontId="0" fillId="33" borderId="0" xfId="0" applyNumberFormat="1" applyFill="1" applyBorder="1" applyAlignment="1">
      <alignment horizontal="right" vertical="top"/>
    </xf>
    <xf numFmtId="49" fontId="0" fillId="33" borderId="0" xfId="0" applyNumberFormat="1" applyFill="1" applyBorder="1" applyAlignment="1">
      <alignment horizontal="left" vertical="top"/>
    </xf>
    <xf numFmtId="0" fontId="0" fillId="33" borderId="0" xfId="0" applyFill="1" applyBorder="1" applyAlignment="1">
      <alignment horizontal="left" vertical="top"/>
    </xf>
    <xf numFmtId="49" fontId="0" fillId="33" borderId="10" xfId="0" applyNumberFormat="1" applyFill="1" applyBorder="1" applyAlignment="1">
      <alignment vertical="top"/>
    </xf>
    <xf numFmtId="49" fontId="6" fillId="33" borderId="0" xfId="0" applyNumberFormat="1" applyFont="1" applyFill="1" applyBorder="1" applyAlignment="1">
      <alignment vertical="top"/>
    </xf>
    <xf numFmtId="0" fontId="0" fillId="33" borderId="10" xfId="0" applyNumberFormat="1" applyFill="1" applyBorder="1" applyAlignment="1">
      <alignment/>
    </xf>
    <xf numFmtId="49" fontId="0" fillId="33" borderId="0" xfId="0" applyNumberFormat="1" applyFill="1" applyBorder="1" applyAlignment="1">
      <alignment horizontal="left" vertical="center"/>
    </xf>
    <xf numFmtId="49" fontId="7" fillId="33" borderId="0" xfId="0" applyNumberFormat="1" applyFont="1" applyFill="1" applyBorder="1" applyAlignment="1">
      <alignment horizontal="left" vertical="center"/>
    </xf>
    <xf numFmtId="0" fontId="0" fillId="33" borderId="0" xfId="0" applyFill="1" applyBorder="1" applyAlignment="1">
      <alignment/>
    </xf>
    <xf numFmtId="49" fontId="0" fillId="33" borderId="10" xfId="0" applyNumberFormat="1" applyFill="1" applyBorder="1" applyAlignment="1">
      <alignment horizontal="justify" vertical="center"/>
    </xf>
    <xf numFmtId="49" fontId="0" fillId="33" borderId="0" xfId="0" applyNumberFormat="1" applyFill="1" applyBorder="1" applyAlignment="1">
      <alignment horizontal="right" vertical="center"/>
    </xf>
    <xf numFmtId="49" fontId="0" fillId="33" borderId="0" xfId="0" applyNumberFormat="1" applyFill="1" applyBorder="1" applyAlignment="1">
      <alignment vertical="center"/>
    </xf>
    <xf numFmtId="49" fontId="0" fillId="33" borderId="10" xfId="0" applyNumberFormat="1" applyFill="1" applyBorder="1" applyAlignment="1">
      <alignment horizontal="left" vertical="top"/>
    </xf>
    <xf numFmtId="0" fontId="0" fillId="33" borderId="10" xfId="0" applyNumberFormat="1" applyFill="1" applyBorder="1" applyAlignment="1">
      <alignment horizontal="center" vertical="center"/>
    </xf>
    <xf numFmtId="0" fontId="0" fillId="33" borderId="0" xfId="0" applyFill="1" applyBorder="1" applyAlignment="1">
      <alignment horizontal="right" vertical="center"/>
    </xf>
    <xf numFmtId="49" fontId="7" fillId="33" borderId="0" xfId="0" applyNumberFormat="1" applyFont="1" applyFill="1" applyBorder="1" applyAlignment="1">
      <alignment vertical="center"/>
    </xf>
    <xf numFmtId="49" fontId="0" fillId="33" borderId="10" xfId="0" applyNumberFormat="1" applyFill="1" applyBorder="1" applyAlignment="1">
      <alignment horizontal="left" vertical="center"/>
    </xf>
    <xf numFmtId="49" fontId="0" fillId="33" borderId="0" xfId="0" applyNumberFormat="1" applyFill="1" applyBorder="1" applyAlignment="1">
      <alignment vertical="center" wrapText="1"/>
    </xf>
    <xf numFmtId="49" fontId="0" fillId="33" borderId="0" xfId="0" applyNumberFormat="1" applyFill="1" applyBorder="1" applyAlignment="1">
      <alignment vertical="top" wrapText="1"/>
    </xf>
    <xf numFmtId="164" fontId="0" fillId="33" borderId="0" xfId="0" applyNumberFormat="1" applyFill="1" applyBorder="1" applyAlignment="1">
      <alignment horizontal="right" vertical="top"/>
    </xf>
    <xf numFmtId="49" fontId="0" fillId="33" borderId="0" xfId="0" applyNumberFormat="1" applyFill="1" applyBorder="1" applyAlignment="1">
      <alignment horizontal="justify" vertical="top" wrapText="1"/>
    </xf>
    <xf numFmtId="0" fontId="0" fillId="33" borderId="0" xfId="0" applyFill="1" applyBorder="1" applyAlignment="1">
      <alignment horizontal="right" vertical="top"/>
    </xf>
    <xf numFmtId="49" fontId="7" fillId="33" borderId="0" xfId="0" applyNumberFormat="1" applyFont="1" applyFill="1" applyBorder="1" applyAlignment="1">
      <alignment horizontal="left" vertical="top"/>
    </xf>
    <xf numFmtId="49" fontId="0" fillId="33" borderId="10" xfId="0" applyNumberFormat="1" applyFill="1" applyBorder="1" applyAlignment="1">
      <alignment vertical="center" wrapText="1"/>
    </xf>
    <xf numFmtId="0" fontId="0" fillId="33" borderId="10" xfId="0" applyNumberFormat="1" applyFill="1" applyBorder="1" applyAlignment="1">
      <alignment vertical="top" wrapText="1"/>
    </xf>
    <xf numFmtId="0" fontId="0" fillId="33" borderId="0" xfId="0" applyFill="1" applyBorder="1" applyAlignment="1">
      <alignment horizontal="right" vertical="top" wrapText="1"/>
    </xf>
    <xf numFmtId="0" fontId="0" fillId="33" borderId="0" xfId="0" applyFill="1" applyBorder="1" applyAlignment="1">
      <alignment vertical="top" wrapText="1"/>
    </xf>
    <xf numFmtId="49" fontId="0" fillId="33" borderId="0" xfId="0" applyNumberFormat="1" applyFill="1" applyBorder="1" applyAlignment="1">
      <alignment horizontal="right" vertical="top" wrapText="1"/>
    </xf>
    <xf numFmtId="0" fontId="0" fillId="33" borderId="10" xfId="0" applyFill="1" applyBorder="1" applyAlignment="1">
      <alignment vertical="top" wrapText="1"/>
    </xf>
    <xf numFmtId="0" fontId="0" fillId="33" borderId="0" xfId="0" applyFill="1" applyBorder="1" applyAlignment="1">
      <alignment horizontal="left" vertical="top" wrapText="1"/>
    </xf>
    <xf numFmtId="0" fontId="0" fillId="33" borderId="10"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9" fillId="33" borderId="10" xfId="0" applyFont="1" applyFill="1" applyBorder="1" applyAlignment="1">
      <alignment/>
    </xf>
    <xf numFmtId="0" fontId="9" fillId="33" borderId="0" xfId="0" applyFont="1" applyFill="1" applyBorder="1" applyAlignment="1">
      <alignment/>
    </xf>
    <xf numFmtId="0" fontId="9" fillId="33" borderId="11" xfId="0" applyFont="1" applyFill="1" applyBorder="1" applyAlignment="1">
      <alignment/>
    </xf>
    <xf numFmtId="0" fontId="10" fillId="33" borderId="10" xfId="0" applyFont="1" applyFill="1" applyBorder="1" applyAlignment="1">
      <alignment horizontal="center"/>
    </xf>
    <xf numFmtId="0" fontId="10" fillId="33" borderId="0" xfId="0" applyFont="1" applyFill="1" applyBorder="1" applyAlignment="1">
      <alignment horizontal="center"/>
    </xf>
    <xf numFmtId="49" fontId="5" fillId="33" borderId="0" xfId="0" applyNumberFormat="1" applyFont="1" applyFill="1" applyBorder="1" applyAlignment="1">
      <alignment horizontal="left" vertical="top"/>
    </xf>
    <xf numFmtId="0" fontId="10" fillId="33" borderId="17" xfId="0" applyFont="1" applyFill="1" applyBorder="1" applyAlignment="1">
      <alignment horizontal="center"/>
    </xf>
    <xf numFmtId="0" fontId="10" fillId="33" borderId="18" xfId="0" applyFont="1" applyFill="1" applyBorder="1" applyAlignment="1">
      <alignment horizont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1" fillId="33" borderId="21"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49" fontId="12" fillId="33" borderId="25" xfId="0" applyNumberFormat="1" applyFont="1" applyFill="1" applyBorder="1" applyAlignment="1">
      <alignment horizontal="right"/>
    </xf>
    <xf numFmtId="0" fontId="0" fillId="33" borderId="26" xfId="0" applyFill="1" applyBorder="1" applyAlignment="1">
      <alignment/>
    </xf>
    <xf numFmtId="0" fontId="0" fillId="33" borderId="27" xfId="0" applyFill="1" applyBorder="1" applyAlignment="1">
      <alignment/>
    </xf>
    <xf numFmtId="0" fontId="0" fillId="33" borderId="25" xfId="0" applyFill="1" applyBorder="1" applyAlignment="1">
      <alignment/>
    </xf>
    <xf numFmtId="0" fontId="0" fillId="33" borderId="10" xfId="0" applyFill="1" applyBorder="1" applyAlignment="1">
      <alignment/>
    </xf>
    <xf numFmtId="0" fontId="0" fillId="33" borderId="28" xfId="0" applyFill="1" applyBorder="1" applyAlignment="1">
      <alignment/>
    </xf>
    <xf numFmtId="49" fontId="14" fillId="0" borderId="29" xfId="0" applyNumberFormat="1" applyFont="1" applyBorder="1" applyAlignment="1">
      <alignment horizontal="center"/>
    </xf>
    <xf numFmtId="0" fontId="0" fillId="33" borderId="30" xfId="0" applyFill="1" applyBorder="1" applyAlignment="1">
      <alignment/>
    </xf>
    <xf numFmtId="49" fontId="14" fillId="33" borderId="31" xfId="0" applyNumberFormat="1" applyFont="1" applyFill="1" applyBorder="1" applyAlignment="1">
      <alignment horizontal="left"/>
    </xf>
    <xf numFmtId="0" fontId="0" fillId="33" borderId="32" xfId="0" applyFill="1" applyBorder="1" applyAlignment="1">
      <alignment/>
    </xf>
    <xf numFmtId="0" fontId="14" fillId="33" borderId="10" xfId="0" applyNumberFormat="1" applyFont="1" applyFill="1" applyBorder="1" applyAlignment="1">
      <alignment/>
    </xf>
    <xf numFmtId="49" fontId="2" fillId="34" borderId="0" xfId="0" applyNumberFormat="1" applyFont="1" applyFill="1" applyBorder="1" applyAlignment="1">
      <alignment/>
    </xf>
    <xf numFmtId="0" fontId="0" fillId="34" borderId="0" xfId="0" applyFill="1" applyBorder="1" applyAlignment="1">
      <alignment/>
    </xf>
    <xf numFmtId="49" fontId="14" fillId="33" borderId="18" xfId="0" applyNumberFormat="1" applyFont="1" applyFill="1" applyBorder="1" applyAlignment="1">
      <alignment/>
    </xf>
    <xf numFmtId="0" fontId="16" fillId="34" borderId="0" xfId="0" applyFont="1" applyFill="1" applyBorder="1" applyAlignment="1">
      <alignment/>
    </xf>
    <xf numFmtId="0" fontId="11" fillId="34" borderId="0" xfId="0" applyFont="1" applyFill="1" applyBorder="1" applyAlignment="1">
      <alignment/>
    </xf>
    <xf numFmtId="49" fontId="14" fillId="33" borderId="33" xfId="0" applyNumberFormat="1" applyFont="1" applyFill="1" applyBorder="1" applyAlignment="1">
      <alignment/>
    </xf>
    <xf numFmtId="0" fontId="0" fillId="33" borderId="34" xfId="0" applyFill="1" applyBorder="1" applyAlignment="1">
      <alignment/>
    </xf>
    <xf numFmtId="0" fontId="11" fillId="33" borderId="0" xfId="0" applyFont="1" applyFill="1" applyBorder="1" applyAlignment="1">
      <alignment/>
    </xf>
    <xf numFmtId="0" fontId="0" fillId="33" borderId="22" xfId="0" applyFill="1" applyBorder="1" applyAlignment="1">
      <alignment horizontal="center"/>
    </xf>
    <xf numFmtId="49" fontId="0" fillId="33" borderId="24" xfId="0" applyNumberFormat="1" applyFill="1" applyBorder="1" applyAlignment="1">
      <alignment/>
    </xf>
    <xf numFmtId="49" fontId="0" fillId="35" borderId="0" xfId="0" applyNumberFormat="1" applyFill="1" applyBorder="1" applyAlignment="1">
      <alignment/>
    </xf>
    <xf numFmtId="0" fontId="0" fillId="35" borderId="25" xfId="0" applyFill="1" applyBorder="1" applyAlignment="1">
      <alignment/>
    </xf>
    <xf numFmtId="49" fontId="0" fillId="36" borderId="0" xfId="0" applyNumberFormat="1" applyFill="1" applyBorder="1" applyAlignment="1">
      <alignment/>
    </xf>
    <xf numFmtId="0" fontId="0" fillId="36" borderId="25" xfId="0" applyFill="1" applyBorder="1" applyAlignment="1">
      <alignment/>
    </xf>
    <xf numFmtId="49" fontId="0" fillId="33" borderId="35" xfId="0" applyNumberFormat="1" applyFill="1" applyBorder="1" applyAlignment="1">
      <alignment/>
    </xf>
    <xf numFmtId="49" fontId="0" fillId="37" borderId="18" xfId="0" applyNumberFormat="1" applyFill="1" applyBorder="1" applyAlignment="1">
      <alignment/>
    </xf>
    <xf numFmtId="0" fontId="0" fillId="37" borderId="36" xfId="0" applyFill="1" applyBorder="1" applyAlignment="1">
      <alignment/>
    </xf>
    <xf numFmtId="0" fontId="14" fillId="33" borderId="24" xfId="0" applyFont="1" applyFill="1" applyBorder="1" applyAlignment="1">
      <alignment/>
    </xf>
    <xf numFmtId="0" fontId="14" fillId="33" borderId="0" xfId="0" applyFont="1" applyFill="1" applyBorder="1" applyAlignment="1">
      <alignment/>
    </xf>
    <xf numFmtId="49" fontId="0" fillId="33" borderId="22" xfId="0" applyNumberFormat="1" applyFill="1" applyBorder="1" applyAlignment="1">
      <alignment horizontal="center"/>
    </xf>
    <xf numFmtId="0" fontId="14" fillId="33" borderId="20" xfId="0" applyFont="1" applyFill="1" applyBorder="1" applyAlignment="1">
      <alignment/>
    </xf>
    <xf numFmtId="0" fontId="14" fillId="33" borderId="25" xfId="0" applyFont="1" applyFill="1" applyBorder="1" applyAlignment="1">
      <alignment/>
    </xf>
    <xf numFmtId="49" fontId="0" fillId="33" borderId="32" xfId="0" applyNumberFormat="1" applyFill="1" applyBorder="1" applyAlignment="1">
      <alignment/>
    </xf>
    <xf numFmtId="0" fontId="0" fillId="33" borderId="37" xfId="0" applyFill="1" applyBorder="1" applyAlignment="1">
      <alignment/>
    </xf>
    <xf numFmtId="0" fontId="16" fillId="34" borderId="38" xfId="0" applyFont="1" applyFill="1" applyBorder="1" applyAlignment="1">
      <alignment/>
    </xf>
    <xf numFmtId="0" fontId="11" fillId="34" borderId="38" xfId="0" applyFont="1" applyFill="1" applyBorder="1" applyAlignment="1">
      <alignment/>
    </xf>
    <xf numFmtId="0" fontId="0" fillId="34"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1" fillId="33" borderId="44" xfId="0" applyFont="1" applyFill="1" applyBorder="1" applyAlignment="1">
      <alignment horizontal="left"/>
    </xf>
    <xf numFmtId="0" fontId="0" fillId="33" borderId="44" xfId="0" applyFill="1" applyBorder="1" applyAlignment="1">
      <alignment horizontal="left"/>
    </xf>
    <xf numFmtId="0" fontId="0" fillId="33" borderId="0" xfId="0" applyFill="1" applyBorder="1" applyAlignment="1">
      <alignment horizontal="left"/>
    </xf>
    <xf numFmtId="0" fontId="0" fillId="33" borderId="45" xfId="0" applyFill="1" applyBorder="1" applyAlignment="1">
      <alignment horizontal="left"/>
    </xf>
    <xf numFmtId="0" fontId="0" fillId="33" borderId="45" xfId="0" applyFill="1" applyBorder="1" applyAlignment="1">
      <alignment/>
    </xf>
    <xf numFmtId="0" fontId="0" fillId="33" borderId="46" xfId="0" applyFill="1" applyBorder="1" applyAlignment="1">
      <alignment/>
    </xf>
    <xf numFmtId="49" fontId="14" fillId="33" borderId="17" xfId="0" applyNumberFormat="1" applyFont="1" applyFill="1" applyBorder="1" applyAlignment="1">
      <alignment/>
    </xf>
    <xf numFmtId="0" fontId="11" fillId="33" borderId="18" xfId="0" applyFont="1" applyFill="1" applyBorder="1" applyAlignment="1">
      <alignment horizontal="left"/>
    </xf>
    <xf numFmtId="0" fontId="0" fillId="33" borderId="18" xfId="0" applyFill="1" applyBorder="1" applyAlignment="1">
      <alignment horizontal="left"/>
    </xf>
    <xf numFmtId="0" fontId="0" fillId="33" borderId="21" xfId="0" applyFill="1" applyBorder="1" applyAlignment="1">
      <alignment horizontal="center"/>
    </xf>
    <xf numFmtId="0" fontId="0" fillId="33" borderId="23" xfId="0" applyFill="1" applyBorder="1" applyAlignment="1">
      <alignment horizontal="center"/>
    </xf>
    <xf numFmtId="0" fontId="0" fillId="33" borderId="32" xfId="0" applyFill="1" applyBorder="1" applyAlignment="1">
      <alignment horizontal="center"/>
    </xf>
    <xf numFmtId="0" fontId="0" fillId="33" borderId="47" xfId="0" applyFill="1" applyBorder="1" applyAlignment="1">
      <alignment/>
    </xf>
    <xf numFmtId="49" fontId="0" fillId="38" borderId="48" xfId="0" applyNumberFormat="1" applyFill="1" applyBorder="1" applyAlignment="1">
      <alignment horizontal="left"/>
    </xf>
    <xf numFmtId="0" fontId="0" fillId="38" borderId="48" xfId="0" applyFill="1" applyBorder="1" applyAlignment="1">
      <alignment/>
    </xf>
    <xf numFmtId="49" fontId="11" fillId="38" borderId="49" xfId="0" applyNumberFormat="1" applyFont="1" applyFill="1" applyBorder="1" applyAlignment="1">
      <alignment horizontal="left"/>
    </xf>
    <xf numFmtId="0" fontId="11" fillId="38" borderId="49"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49" fontId="0" fillId="39" borderId="50" xfId="0" applyNumberFormat="1" applyFill="1" applyBorder="1" applyAlignment="1">
      <alignment horizontal="center" vertical="center"/>
    </xf>
    <xf numFmtId="0" fontId="0" fillId="39" borderId="51" xfId="0" applyFill="1" applyBorder="1" applyAlignment="1">
      <alignment horizontal="center" vertical="center"/>
    </xf>
    <xf numFmtId="49" fontId="0" fillId="39" borderId="51" xfId="0" applyNumberFormat="1" applyFill="1" applyBorder="1" applyAlignment="1">
      <alignment horizontal="center" vertical="center"/>
    </xf>
    <xf numFmtId="49" fontId="22" fillId="39" borderId="51" xfId="0" applyNumberFormat="1" applyFont="1" applyFill="1" applyBorder="1" applyAlignment="1">
      <alignment horizontal="center" vertical="center" wrapText="1"/>
    </xf>
    <xf numFmtId="49" fontId="0" fillId="39" borderId="52" xfId="0" applyNumberFormat="1" applyFill="1" applyBorder="1" applyAlignment="1">
      <alignment horizontal="center" vertical="center" wrapText="1"/>
    </xf>
    <xf numFmtId="49" fontId="0" fillId="33" borderId="53" xfId="0" applyNumberFormat="1" applyFill="1" applyBorder="1" applyAlignment="1">
      <alignment horizontal="left" vertical="center" wrapText="1"/>
    </xf>
    <xf numFmtId="0" fontId="0" fillId="33" borderId="53" xfId="0" applyFill="1" applyBorder="1" applyAlignment="1">
      <alignment horizontal="center" vertical="center" wrapText="1"/>
    </xf>
    <xf numFmtId="49" fontId="0" fillId="33" borderId="53" xfId="0" applyNumberFormat="1" applyFill="1" applyBorder="1" applyAlignment="1">
      <alignment horizontal="center" vertical="center"/>
    </xf>
    <xf numFmtId="0" fontId="0" fillId="33" borderId="54" xfId="0" applyFill="1" applyBorder="1" applyAlignment="1">
      <alignment horizontal="center"/>
    </xf>
    <xf numFmtId="49" fontId="0" fillId="33" borderId="55" xfId="0" applyNumberFormat="1" applyFill="1" applyBorder="1" applyAlignment="1">
      <alignment horizontal="left" vertical="center" wrapText="1"/>
    </xf>
    <xf numFmtId="0" fontId="0" fillId="33" borderId="55" xfId="0" applyFill="1" applyBorder="1" applyAlignment="1">
      <alignment horizontal="center" vertical="center" wrapText="1"/>
    </xf>
    <xf numFmtId="49" fontId="0" fillId="33" borderId="55" xfId="0" applyNumberFormat="1" applyFill="1" applyBorder="1" applyAlignment="1">
      <alignment horizontal="center" vertical="center"/>
    </xf>
    <xf numFmtId="0" fontId="0" fillId="33" borderId="56" xfId="0" applyFill="1" applyBorder="1" applyAlignment="1">
      <alignment horizontal="center"/>
    </xf>
    <xf numFmtId="49" fontId="0" fillId="33" borderId="51" xfId="0" applyNumberFormat="1" applyFill="1" applyBorder="1" applyAlignment="1">
      <alignment horizontal="left" vertical="center" wrapText="1"/>
    </xf>
    <xf numFmtId="0" fontId="0" fillId="33" borderId="51" xfId="0" applyFill="1" applyBorder="1" applyAlignment="1">
      <alignment horizontal="center" vertical="center" wrapText="1"/>
    </xf>
    <xf numFmtId="49" fontId="0" fillId="33" borderId="51" xfId="0" applyNumberFormat="1" applyFill="1" applyBorder="1" applyAlignment="1">
      <alignment horizontal="center" vertical="center"/>
    </xf>
    <xf numFmtId="0" fontId="0" fillId="33" borderId="52" xfId="0" applyFill="1" applyBorder="1" applyAlignment="1">
      <alignment horizontal="center"/>
    </xf>
    <xf numFmtId="49" fontId="0" fillId="33" borderId="54" xfId="0" applyNumberFormat="1" applyFill="1" applyBorder="1" applyAlignment="1">
      <alignment horizontal="center" vertical="top" wrapText="1"/>
    </xf>
    <xf numFmtId="0" fontId="0" fillId="33" borderId="52" xfId="0" applyFill="1" applyBorder="1" applyAlignment="1">
      <alignment horizontal="center" vertical="top" wrapText="1"/>
    </xf>
    <xf numFmtId="49" fontId="0" fillId="33" borderId="54" xfId="0" applyNumberFormat="1" applyFill="1" applyBorder="1" applyAlignment="1">
      <alignment horizontal="center"/>
    </xf>
    <xf numFmtId="0" fontId="0" fillId="39" borderId="57" xfId="0" applyNumberFormat="1" applyFill="1" applyBorder="1" applyAlignment="1">
      <alignment horizontal="center" vertical="center"/>
    </xf>
    <xf numFmtId="49" fontId="0" fillId="33" borderId="58" xfId="0" applyNumberFormat="1" applyFill="1" applyBorder="1" applyAlignment="1">
      <alignment horizontal="left" vertical="center" wrapText="1"/>
    </xf>
    <xf numFmtId="0" fontId="0" fillId="33" borderId="58" xfId="0" applyFill="1" applyBorder="1" applyAlignment="1">
      <alignment horizontal="center" vertical="center" wrapText="1"/>
    </xf>
    <xf numFmtId="49" fontId="0" fillId="33" borderId="58" xfId="0" applyNumberFormat="1" applyFill="1" applyBorder="1" applyAlignment="1">
      <alignment horizontal="center" vertical="center"/>
    </xf>
    <xf numFmtId="49" fontId="0" fillId="33" borderId="59" xfId="0" applyNumberFormat="1" applyFill="1" applyBorder="1" applyAlignment="1">
      <alignment horizontal="center"/>
    </xf>
    <xf numFmtId="2" fontId="0" fillId="39" borderId="57" xfId="0" applyNumberFormat="1" applyFill="1" applyBorder="1" applyAlignment="1">
      <alignment horizontal="center" vertical="center"/>
    </xf>
    <xf numFmtId="0" fontId="0" fillId="33" borderId="59" xfId="0" applyFill="1" applyBorder="1" applyAlignment="1">
      <alignment horizontal="center"/>
    </xf>
    <xf numFmtId="0" fontId="0" fillId="40" borderId="60" xfId="0" applyNumberFormat="1" applyFill="1" applyBorder="1" applyAlignment="1">
      <alignment vertical="center"/>
    </xf>
    <xf numFmtId="2" fontId="0" fillId="40" borderId="60" xfId="0" applyNumberFormat="1" applyFill="1" applyBorder="1" applyAlignment="1">
      <alignment vertical="center"/>
    </xf>
    <xf numFmtId="0" fontId="0" fillId="40" borderId="60" xfId="0" applyFill="1" applyBorder="1" applyAlignment="1">
      <alignment vertical="center"/>
    </xf>
    <xf numFmtId="0" fontId="0" fillId="33" borderId="61" xfId="0" applyFill="1" applyBorder="1" applyAlignment="1">
      <alignment/>
    </xf>
    <xf numFmtId="0" fontId="0" fillId="33" borderId="62" xfId="0" applyFill="1" applyBorder="1" applyAlignment="1">
      <alignment/>
    </xf>
    <xf numFmtId="165" fontId="0" fillId="33" borderId="62" xfId="0" applyNumberFormat="1" applyFill="1" applyBorder="1" applyAlignment="1">
      <alignment vertical="center"/>
    </xf>
    <xf numFmtId="0" fontId="0" fillId="33" borderId="63" xfId="0" applyFill="1" applyBorder="1" applyAlignment="1">
      <alignment/>
    </xf>
    <xf numFmtId="49" fontId="0" fillId="39" borderId="57" xfId="0" applyNumberFormat="1" applyFill="1" applyBorder="1" applyAlignment="1">
      <alignment horizontal="center" vertical="center"/>
    </xf>
    <xf numFmtId="0" fontId="0" fillId="39" borderId="58" xfId="0" applyFill="1" applyBorder="1" applyAlignment="1">
      <alignment horizontal="center" vertical="center"/>
    </xf>
    <xf numFmtId="49" fontId="0" fillId="39" borderId="58" xfId="0" applyNumberFormat="1" applyFill="1" applyBorder="1" applyAlignment="1">
      <alignment horizontal="center" vertical="center"/>
    </xf>
    <xf numFmtId="49" fontId="0" fillId="33" borderId="53" xfId="0" applyNumberFormat="1" applyFill="1" applyBorder="1" applyAlignment="1">
      <alignment vertical="top" wrapText="1"/>
    </xf>
    <xf numFmtId="0" fontId="0" fillId="33" borderId="53" xfId="0" applyFill="1" applyBorder="1" applyAlignment="1">
      <alignment horizontal="center" vertical="center"/>
    </xf>
    <xf numFmtId="49" fontId="0" fillId="33" borderId="55" xfId="0" applyNumberFormat="1" applyFill="1" applyBorder="1" applyAlignment="1">
      <alignment vertical="top" wrapText="1"/>
    </xf>
    <xf numFmtId="0" fontId="0" fillId="33" borderId="55" xfId="0" applyFill="1" applyBorder="1" applyAlignment="1">
      <alignment horizontal="center" vertical="center"/>
    </xf>
    <xf numFmtId="49" fontId="0" fillId="33" borderId="51" xfId="0" applyNumberFormat="1" applyFill="1" applyBorder="1" applyAlignment="1">
      <alignment vertical="top" wrapText="1"/>
    </xf>
    <xf numFmtId="0" fontId="0" fillId="33" borderId="51" xfId="0" applyFill="1" applyBorder="1" applyAlignment="1">
      <alignment horizontal="center" vertical="center"/>
    </xf>
    <xf numFmtId="0" fontId="0" fillId="40" borderId="57" xfId="0" applyNumberFormat="1" applyFill="1" applyBorder="1" applyAlignment="1">
      <alignment horizontal="center" vertical="top" wrapText="1"/>
    </xf>
    <xf numFmtId="49" fontId="0" fillId="33" borderId="58" xfId="0" applyNumberFormat="1" applyFill="1" applyBorder="1" applyAlignment="1">
      <alignment horizontal="left" vertical="top" wrapText="1"/>
    </xf>
    <xf numFmtId="49" fontId="0" fillId="33" borderId="58" xfId="0" applyNumberFormat="1" applyFill="1" applyBorder="1" applyAlignment="1">
      <alignment vertical="top" wrapText="1"/>
    </xf>
    <xf numFmtId="0" fontId="0" fillId="33" borderId="58" xfId="0" applyFill="1" applyBorder="1" applyAlignment="1">
      <alignment horizontal="center" vertical="center"/>
    </xf>
    <xf numFmtId="0" fontId="0" fillId="40" borderId="60" xfId="0" applyNumberFormat="1" applyFill="1" applyBorder="1" applyAlignment="1">
      <alignment horizontal="center"/>
    </xf>
    <xf numFmtId="2" fontId="0" fillId="40" borderId="60" xfId="0" applyNumberFormat="1" applyFill="1" applyBorder="1" applyAlignment="1">
      <alignment horizontal="center"/>
    </xf>
    <xf numFmtId="49" fontId="22" fillId="39" borderId="58" xfId="0" applyNumberFormat="1" applyFont="1" applyFill="1" applyBorder="1" applyAlignment="1">
      <alignment horizontal="center" vertical="center" wrapText="1"/>
    </xf>
    <xf numFmtId="49" fontId="0" fillId="39" borderId="59" xfId="0" applyNumberFormat="1" applyFill="1" applyBorder="1" applyAlignment="1">
      <alignment horizontal="center" vertical="center" wrapText="1"/>
    </xf>
    <xf numFmtId="49" fontId="0" fillId="33" borderId="55" xfId="0" applyNumberFormat="1" applyFill="1" applyBorder="1" applyAlignment="1">
      <alignment horizontal="center"/>
    </xf>
    <xf numFmtId="49" fontId="0" fillId="33" borderId="53" xfId="0" applyNumberFormat="1" applyFill="1" applyBorder="1" applyAlignment="1">
      <alignment horizontal="left" vertical="top" wrapText="1"/>
    </xf>
    <xf numFmtId="49" fontId="0" fillId="33" borderId="55" xfId="0" applyNumberFormat="1" applyFill="1" applyBorder="1" applyAlignment="1">
      <alignment horizontal="left" vertical="top" wrapText="1"/>
    </xf>
    <xf numFmtId="49" fontId="0" fillId="33" borderId="51" xfId="0" applyNumberFormat="1" applyFill="1" applyBorder="1" applyAlignment="1">
      <alignment horizontal="left" vertical="top" wrapText="1"/>
    </xf>
    <xf numFmtId="0" fontId="0" fillId="40" borderId="57" xfId="0" applyNumberFormat="1" applyFill="1" applyBorder="1" applyAlignment="1">
      <alignment horizontal="center" vertical="center"/>
    </xf>
    <xf numFmtId="0" fontId="0" fillId="33" borderId="64" xfId="0" applyFill="1" applyBorder="1" applyAlignment="1">
      <alignment/>
    </xf>
    <xf numFmtId="0" fontId="0" fillId="33" borderId="65" xfId="0" applyFill="1" applyBorder="1" applyAlignment="1">
      <alignment/>
    </xf>
    <xf numFmtId="49" fontId="0" fillId="40" borderId="57" xfId="0" applyNumberFormat="1" applyFill="1" applyBorder="1" applyAlignment="1">
      <alignment horizontal="center" vertical="center"/>
    </xf>
    <xf numFmtId="0" fontId="0" fillId="40" borderId="58" xfId="0" applyFill="1" applyBorder="1" applyAlignment="1">
      <alignment horizontal="center" vertical="center"/>
    </xf>
    <xf numFmtId="49" fontId="0" fillId="40" borderId="58" xfId="0" applyNumberFormat="1" applyFill="1" applyBorder="1" applyAlignment="1">
      <alignment horizontal="center" vertical="center"/>
    </xf>
    <xf numFmtId="49" fontId="22" fillId="40" borderId="58" xfId="0" applyNumberFormat="1" applyFont="1" applyFill="1" applyBorder="1" applyAlignment="1">
      <alignment horizontal="center" vertical="center" wrapText="1"/>
    </xf>
    <xf numFmtId="0" fontId="0" fillId="33" borderId="66" xfId="0" applyFill="1" applyBorder="1" applyAlignment="1">
      <alignment/>
    </xf>
    <xf numFmtId="0" fontId="0" fillId="33" borderId="0" xfId="0" applyNumberFormat="1" applyFill="1" applyBorder="1" applyAlignment="1">
      <alignment/>
    </xf>
    <xf numFmtId="0" fontId="24" fillId="33" borderId="59" xfId="0" applyFont="1" applyFill="1" applyBorder="1" applyAlignment="1">
      <alignment horizontal="center"/>
    </xf>
    <xf numFmtId="0" fontId="0" fillId="33" borderId="67" xfId="0" applyFill="1" applyBorder="1" applyAlignment="1">
      <alignment/>
    </xf>
    <xf numFmtId="0" fontId="0" fillId="40" borderId="57" xfId="0" applyNumberFormat="1" applyFill="1" applyBorder="1" applyAlignment="1">
      <alignment horizontal="center" vertical="center" wrapText="1"/>
    </xf>
    <xf numFmtId="0" fontId="24" fillId="33" borderId="54" xfId="0" applyFont="1" applyFill="1" applyBorder="1" applyAlignment="1">
      <alignment horizontal="center"/>
    </xf>
    <xf numFmtId="0" fontId="24" fillId="33" borderId="56" xfId="0" applyFont="1" applyFill="1" applyBorder="1" applyAlignment="1">
      <alignment horizontal="center"/>
    </xf>
    <xf numFmtId="0" fontId="24" fillId="33" borderId="52" xfId="0" applyFont="1" applyFill="1" applyBorder="1" applyAlignment="1">
      <alignment horizontal="center"/>
    </xf>
    <xf numFmtId="2" fontId="0" fillId="40" borderId="57" xfId="0" applyNumberFormat="1" applyFill="1" applyBorder="1" applyAlignment="1">
      <alignment horizontal="center" vertical="center" wrapText="1"/>
    </xf>
    <xf numFmtId="0" fontId="0" fillId="40" borderId="60" xfId="0" applyNumberFormat="1" applyFill="1" applyBorder="1" applyAlignment="1">
      <alignment/>
    </xf>
    <xf numFmtId="2" fontId="0" fillId="40" borderId="57" xfId="0" applyNumberFormat="1" applyFill="1" applyBorder="1" applyAlignment="1">
      <alignment horizontal="center" vertical="top" wrapText="1"/>
    </xf>
    <xf numFmtId="49" fontId="0" fillId="33" borderId="55" xfId="0" applyNumberFormat="1" applyFill="1" applyBorder="1" applyAlignment="1">
      <alignment/>
    </xf>
    <xf numFmtId="0" fontId="0" fillId="33" borderId="68" xfId="0" applyFill="1" applyBorder="1" applyAlignment="1">
      <alignment/>
    </xf>
    <xf numFmtId="0" fontId="0" fillId="33" borderId="69" xfId="0" applyFill="1" applyBorder="1" applyAlignment="1">
      <alignment/>
    </xf>
    <xf numFmtId="0" fontId="0" fillId="33" borderId="55" xfId="0" applyNumberFormat="1" applyFill="1" applyBorder="1" applyAlignment="1">
      <alignment horizontal="center"/>
    </xf>
    <xf numFmtId="14" fontId="0" fillId="33" borderId="55" xfId="0" applyNumberFormat="1" applyFill="1" applyBorder="1" applyAlignment="1">
      <alignment horizontal="center"/>
    </xf>
    <xf numFmtId="0" fontId="0" fillId="33" borderId="70" xfId="0" applyFill="1" applyBorder="1" applyAlignment="1">
      <alignment/>
    </xf>
    <xf numFmtId="49" fontId="0" fillId="33" borderId="69" xfId="0" applyNumberFormat="1" applyFill="1" applyBorder="1" applyAlignment="1">
      <alignment/>
    </xf>
    <xf numFmtId="49" fontId="0" fillId="33" borderId="55" xfId="0" applyNumberFormat="1" applyFont="1" applyFill="1" applyBorder="1" applyAlignment="1">
      <alignment wrapText="1"/>
    </xf>
    <xf numFmtId="0" fontId="0" fillId="33" borderId="59" xfId="0" applyFill="1" applyBorder="1" applyAlignment="1">
      <alignment horizontal="center" vertical="center"/>
    </xf>
    <xf numFmtId="2" fontId="0" fillId="40" borderId="60" xfId="0" applyNumberFormat="1" applyFill="1" applyBorder="1" applyAlignment="1">
      <alignment horizontal="center" vertical="center"/>
    </xf>
    <xf numFmtId="0" fontId="0" fillId="0" borderId="0" xfId="0" applyNumberFormat="1" applyAlignment="1">
      <alignment vertical="center"/>
    </xf>
    <xf numFmtId="0" fontId="0" fillId="40" borderId="60" xfId="0" applyNumberFormat="1" applyFill="1" applyBorder="1" applyAlignment="1">
      <alignment horizontal="center" vertical="center"/>
    </xf>
    <xf numFmtId="49" fontId="0" fillId="41" borderId="53" xfId="0" applyNumberFormat="1" applyFill="1" applyBorder="1" applyAlignment="1">
      <alignment horizontal="left" vertical="center" wrapText="1"/>
    </xf>
    <xf numFmtId="0" fontId="0" fillId="41" borderId="53" xfId="0" applyFill="1" applyBorder="1" applyAlignment="1">
      <alignment horizontal="center" vertical="center"/>
    </xf>
    <xf numFmtId="49" fontId="0" fillId="41" borderId="53" xfId="0" applyNumberFormat="1" applyFill="1" applyBorder="1" applyAlignment="1">
      <alignment horizontal="center" vertical="center"/>
    </xf>
    <xf numFmtId="0" fontId="0" fillId="41" borderId="54" xfId="0" applyFill="1" applyBorder="1" applyAlignment="1">
      <alignment horizontal="center"/>
    </xf>
    <xf numFmtId="0" fontId="0" fillId="41" borderId="0" xfId="0" applyNumberFormat="1" applyFill="1" applyAlignment="1">
      <alignment/>
    </xf>
    <xf numFmtId="0" fontId="0" fillId="33" borderId="52" xfId="0" applyFill="1" applyBorder="1" applyAlignment="1">
      <alignment horizontal="center" vertical="center"/>
    </xf>
    <xf numFmtId="0" fontId="0" fillId="33" borderId="55"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9" xfId="0" applyFont="1" applyFill="1" applyBorder="1" applyAlignment="1">
      <alignment horizontal="center"/>
    </xf>
    <xf numFmtId="0" fontId="0" fillId="33" borderId="58"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1" xfId="0" applyFont="1" applyFill="1" applyBorder="1" applyAlignment="1">
      <alignment horizontal="center" vertical="center" wrapText="1"/>
    </xf>
    <xf numFmtId="49" fontId="0" fillId="33" borderId="0" xfId="0" applyNumberFormat="1" applyFill="1" applyBorder="1" applyAlignment="1">
      <alignment horizontal="left" vertical="top" wrapText="1"/>
    </xf>
    <xf numFmtId="49" fontId="4" fillId="33" borderId="15" xfId="0" applyNumberFormat="1" applyFont="1" applyFill="1" applyBorder="1" applyAlignment="1">
      <alignment horizontal="center"/>
    </xf>
    <xf numFmtId="0" fontId="4" fillId="33" borderId="16" xfId="0" applyFont="1" applyFill="1" applyBorder="1" applyAlignment="1">
      <alignment horizontal="center"/>
    </xf>
    <xf numFmtId="0" fontId="4" fillId="33" borderId="65" xfId="0" applyFont="1" applyFill="1" applyBorder="1" applyAlignment="1">
      <alignment horizontal="center"/>
    </xf>
    <xf numFmtId="49" fontId="0" fillId="33" borderId="11" xfId="0" applyNumberFormat="1" applyFill="1" applyBorder="1" applyAlignment="1">
      <alignment horizontal="left" vertical="top" wrapText="1"/>
    </xf>
    <xf numFmtId="49" fontId="0" fillId="33" borderId="0" xfId="0" applyNumberFormat="1" applyFill="1" applyBorder="1" applyAlignment="1">
      <alignment horizontal="left" vertical="center" wrapText="1"/>
    </xf>
    <xf numFmtId="0" fontId="0" fillId="33" borderId="0" xfId="0" applyFill="1" applyBorder="1" applyAlignment="1">
      <alignment horizontal="left" vertical="center" wrapText="1"/>
    </xf>
    <xf numFmtId="0" fontId="0" fillId="33" borderId="11" xfId="0" applyFill="1" applyBorder="1" applyAlignment="1">
      <alignment horizontal="left" vertical="center" wrapText="1"/>
    </xf>
    <xf numFmtId="49" fontId="0" fillId="33" borderId="0" xfId="0" applyNumberFormat="1" applyFill="1" applyBorder="1" applyAlignment="1">
      <alignment horizontal="left" vertical="top"/>
    </xf>
    <xf numFmtId="49" fontId="0" fillId="33" borderId="11" xfId="0" applyNumberFormat="1" applyFill="1" applyBorder="1" applyAlignment="1">
      <alignment horizontal="left" vertical="top"/>
    </xf>
    <xf numFmtId="49" fontId="7" fillId="33" borderId="0"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49" fontId="0" fillId="33" borderId="11" xfId="0" applyNumberFormat="1" applyFill="1" applyBorder="1" applyAlignment="1">
      <alignment horizontal="left" vertical="center" wrapText="1"/>
    </xf>
    <xf numFmtId="0" fontId="0" fillId="33" borderId="0" xfId="0" applyFill="1" applyBorder="1" applyAlignment="1">
      <alignment horizontal="left" vertical="top" wrapText="1"/>
    </xf>
    <xf numFmtId="0" fontId="0" fillId="33" borderId="11" xfId="0" applyFill="1" applyBorder="1" applyAlignment="1">
      <alignment horizontal="left" vertical="top" wrapText="1"/>
    </xf>
    <xf numFmtId="49" fontId="0" fillId="38" borderId="71" xfId="0" applyNumberFormat="1" applyFill="1" applyBorder="1" applyAlignment="1">
      <alignment horizontal="left"/>
    </xf>
    <xf numFmtId="0" fontId="0" fillId="38" borderId="71" xfId="0" applyFill="1" applyBorder="1" applyAlignment="1">
      <alignment horizontal="left"/>
    </xf>
    <xf numFmtId="0" fontId="11" fillId="33" borderId="72" xfId="0" applyFont="1" applyFill="1" applyBorder="1" applyAlignment="1">
      <alignment horizontal="left" vertical="center" wrapText="1"/>
    </xf>
    <xf numFmtId="0" fontId="0" fillId="33" borderId="73" xfId="0" applyFill="1" applyBorder="1" applyAlignment="1">
      <alignment horizontal="left" vertical="center" wrapText="1"/>
    </xf>
    <xf numFmtId="0" fontId="0" fillId="33" borderId="74" xfId="0" applyFill="1" applyBorder="1" applyAlignment="1">
      <alignment horizontal="left" vertical="center" wrapText="1"/>
    </xf>
    <xf numFmtId="0" fontId="0" fillId="33" borderId="33" xfId="0" applyFill="1" applyBorder="1" applyAlignment="1">
      <alignment horizontal="left" wrapText="1"/>
    </xf>
    <xf numFmtId="0" fontId="0" fillId="33" borderId="23" xfId="0" applyFill="1" applyBorder="1" applyAlignment="1">
      <alignment horizontal="left" wrapText="1"/>
    </xf>
    <xf numFmtId="0" fontId="0" fillId="33" borderId="34" xfId="0" applyFill="1" applyBorder="1" applyAlignment="1">
      <alignment horizontal="left" wrapText="1"/>
    </xf>
    <xf numFmtId="0" fontId="0" fillId="33" borderId="24" xfId="0" applyFill="1" applyBorder="1" applyAlignment="1">
      <alignment horizontal="left" wrapText="1"/>
    </xf>
    <xf numFmtId="0" fontId="0" fillId="33" borderId="0" xfId="0" applyFill="1" applyBorder="1" applyAlignment="1">
      <alignment horizontal="left" wrapText="1"/>
    </xf>
    <xf numFmtId="0" fontId="0" fillId="33" borderId="25" xfId="0" applyFill="1" applyBorder="1" applyAlignment="1">
      <alignment horizontal="left" wrapText="1"/>
    </xf>
    <xf numFmtId="0" fontId="0" fillId="33" borderId="35" xfId="0" applyFill="1" applyBorder="1" applyAlignment="1">
      <alignment horizontal="left" wrapText="1"/>
    </xf>
    <xf numFmtId="0" fontId="0" fillId="33" borderId="18" xfId="0" applyFill="1" applyBorder="1" applyAlignment="1">
      <alignment horizontal="left" wrapText="1"/>
    </xf>
    <xf numFmtId="0" fontId="0" fillId="33" borderId="36" xfId="0" applyFill="1" applyBorder="1" applyAlignment="1">
      <alignment horizontal="left" wrapText="1"/>
    </xf>
    <xf numFmtId="49" fontId="14" fillId="38" borderId="55" xfId="0" applyNumberFormat="1" applyFont="1" applyFill="1" applyBorder="1" applyAlignment="1">
      <alignment horizontal="center"/>
    </xf>
    <xf numFmtId="0" fontId="14" fillId="38" borderId="55" xfId="0" applyFont="1" applyFill="1" applyBorder="1" applyAlignment="1">
      <alignment horizontal="center"/>
    </xf>
    <xf numFmtId="49" fontId="0" fillId="38" borderId="75" xfId="0" applyNumberFormat="1" applyFill="1" applyBorder="1" applyAlignment="1">
      <alignment horizontal="left"/>
    </xf>
    <xf numFmtId="0" fontId="0" fillId="38" borderId="75" xfId="0" applyFill="1" applyBorder="1" applyAlignment="1">
      <alignment horizontal="left"/>
    </xf>
    <xf numFmtId="49" fontId="0" fillId="34" borderId="76" xfId="0" applyNumberFormat="1" applyFill="1" applyBorder="1" applyAlignment="1">
      <alignment horizontal="right" vertical="center"/>
    </xf>
    <xf numFmtId="0" fontId="0" fillId="34" borderId="77" xfId="0" applyFill="1" applyBorder="1" applyAlignment="1">
      <alignment horizontal="right" vertical="center"/>
    </xf>
    <xf numFmtId="0" fontId="11" fillId="33" borderId="78" xfId="0" applyFont="1" applyFill="1" applyBorder="1" applyAlignment="1">
      <alignment horizontal="left" vertical="center" wrapText="1"/>
    </xf>
    <xf numFmtId="0" fontId="0" fillId="33" borderId="79" xfId="0" applyFill="1" applyBorder="1" applyAlignment="1">
      <alignment horizontal="left" vertical="center" wrapText="1"/>
    </xf>
    <xf numFmtId="9" fontId="15" fillId="33" borderId="75" xfId="0" applyNumberFormat="1" applyFont="1" applyFill="1" applyBorder="1" applyAlignment="1">
      <alignment horizontal="center" vertical="center"/>
    </xf>
    <xf numFmtId="9" fontId="15" fillId="33" borderId="71" xfId="0" applyNumberFormat="1" applyFont="1" applyFill="1" applyBorder="1" applyAlignment="1">
      <alignment horizontal="center" vertical="center"/>
    </xf>
    <xf numFmtId="49" fontId="20" fillId="42" borderId="80" xfId="0" applyNumberFormat="1" applyFont="1" applyFill="1" applyBorder="1" applyAlignment="1">
      <alignment horizontal="center"/>
    </xf>
    <xf numFmtId="0" fontId="20" fillId="42" borderId="45" xfId="0" applyFont="1" applyFill="1" applyBorder="1" applyAlignment="1">
      <alignment horizontal="center"/>
    </xf>
    <xf numFmtId="0" fontId="20" fillId="42" borderId="81" xfId="0" applyFont="1" applyFill="1" applyBorder="1" applyAlignment="1">
      <alignment horizontal="center"/>
    </xf>
    <xf numFmtId="49" fontId="21" fillId="42" borderId="82" xfId="0" applyNumberFormat="1" applyFont="1" applyFill="1" applyBorder="1" applyAlignment="1">
      <alignment horizontal="center"/>
    </xf>
    <xf numFmtId="0" fontId="21" fillId="42" borderId="27" xfId="0" applyFont="1" applyFill="1" applyBorder="1" applyAlignment="1">
      <alignment horizontal="center"/>
    </xf>
    <xf numFmtId="0" fontId="21" fillId="42" borderId="83" xfId="0" applyFont="1" applyFill="1" applyBorder="1" applyAlignment="1">
      <alignment horizontal="center"/>
    </xf>
    <xf numFmtId="49" fontId="14" fillId="38" borderId="33" xfId="0" applyNumberFormat="1"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14" fillId="38" borderId="25"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18" xfId="0" applyFont="1" applyFill="1" applyBorder="1" applyAlignment="1">
      <alignment horizontal="center" vertical="center" wrapText="1"/>
    </xf>
    <xf numFmtId="0" fontId="14" fillId="38" borderId="36" xfId="0" applyFont="1" applyFill="1" applyBorder="1" applyAlignment="1">
      <alignment horizontal="center" vertical="center" wrapText="1"/>
    </xf>
    <xf numFmtId="9" fontId="15" fillId="33" borderId="84" xfId="0" applyNumberFormat="1" applyFont="1" applyFill="1" applyBorder="1" applyAlignment="1">
      <alignment horizontal="center" vertical="center"/>
    </xf>
    <xf numFmtId="0" fontId="8" fillId="33" borderId="16" xfId="0" applyFont="1" applyFill="1" applyBorder="1" applyAlignment="1">
      <alignment horizontal="right"/>
    </xf>
    <xf numFmtId="0" fontId="8" fillId="33" borderId="65" xfId="0" applyFont="1" applyFill="1" applyBorder="1" applyAlignment="1">
      <alignment horizontal="right"/>
    </xf>
    <xf numFmtId="49" fontId="17" fillId="33" borderId="0" xfId="0" applyNumberFormat="1" applyFont="1" applyFill="1" applyBorder="1" applyAlignment="1">
      <alignment horizontal="left"/>
    </xf>
    <xf numFmtId="0" fontId="17" fillId="33" borderId="0" xfId="0" applyFont="1" applyFill="1" applyBorder="1" applyAlignment="1">
      <alignment horizontal="left"/>
    </xf>
    <xf numFmtId="0" fontId="17" fillId="33" borderId="11" xfId="0" applyFont="1" applyFill="1" applyBorder="1" applyAlignment="1">
      <alignment horizontal="left"/>
    </xf>
    <xf numFmtId="49" fontId="18" fillId="33" borderId="0" xfId="0" applyNumberFormat="1" applyFont="1" applyFill="1" applyBorder="1" applyAlignment="1">
      <alignment horizontal="left"/>
    </xf>
    <xf numFmtId="0" fontId="18" fillId="33" borderId="0" xfId="0" applyFont="1" applyFill="1" applyBorder="1" applyAlignment="1">
      <alignment horizontal="left"/>
    </xf>
    <xf numFmtId="0" fontId="18" fillId="33" borderId="11" xfId="0" applyFont="1" applyFill="1" applyBorder="1" applyAlignment="1">
      <alignment horizontal="left"/>
    </xf>
    <xf numFmtId="0" fontId="18" fillId="33" borderId="18" xfId="0" applyFont="1" applyFill="1" applyBorder="1" applyAlignment="1">
      <alignment horizontal="left"/>
    </xf>
    <xf numFmtId="0" fontId="18" fillId="33" borderId="19" xfId="0" applyFont="1" applyFill="1" applyBorder="1" applyAlignment="1">
      <alignment horizontal="left"/>
    </xf>
    <xf numFmtId="15" fontId="0" fillId="33" borderId="23" xfId="0" applyNumberFormat="1" applyFill="1" applyBorder="1" applyAlignment="1">
      <alignment horizontal="center" vertical="center"/>
    </xf>
    <xf numFmtId="0" fontId="0" fillId="33" borderId="23" xfId="0" applyFill="1" applyBorder="1" applyAlignment="1">
      <alignment horizontal="center" vertical="center"/>
    </xf>
    <xf numFmtId="0" fontId="0" fillId="33" borderId="32" xfId="0" applyFill="1" applyBorder="1" applyAlignment="1">
      <alignment horizontal="center" vertical="center"/>
    </xf>
    <xf numFmtId="9" fontId="13" fillId="33" borderId="33" xfId="0" applyNumberFormat="1" applyFont="1" applyFill="1" applyBorder="1" applyAlignment="1">
      <alignment horizontal="center" vertical="center"/>
    </xf>
    <xf numFmtId="9" fontId="13" fillId="33" borderId="34" xfId="0" applyNumberFormat="1" applyFont="1" applyFill="1" applyBorder="1" applyAlignment="1">
      <alignment horizontal="center" vertical="center"/>
    </xf>
    <xf numFmtId="9" fontId="13" fillId="33" borderId="24" xfId="0" applyNumberFormat="1" applyFont="1" applyFill="1" applyBorder="1" applyAlignment="1">
      <alignment horizontal="center" vertical="center"/>
    </xf>
    <xf numFmtId="9" fontId="13" fillId="33" borderId="25" xfId="0" applyNumberFormat="1" applyFont="1" applyFill="1" applyBorder="1" applyAlignment="1">
      <alignment horizontal="center" vertical="center"/>
    </xf>
    <xf numFmtId="9" fontId="13" fillId="33" borderId="35" xfId="0" applyNumberFormat="1" applyFont="1" applyFill="1" applyBorder="1" applyAlignment="1">
      <alignment horizontal="center" vertical="center"/>
    </xf>
    <xf numFmtId="9" fontId="13" fillId="33" borderId="36" xfId="0" applyNumberFormat="1" applyFont="1" applyFill="1" applyBorder="1" applyAlignment="1">
      <alignment horizontal="center" vertical="center"/>
    </xf>
    <xf numFmtId="15" fontId="0" fillId="34" borderId="76" xfId="0" applyNumberFormat="1" applyFill="1" applyBorder="1" applyAlignment="1">
      <alignment horizontal="center" vertical="center"/>
    </xf>
    <xf numFmtId="0" fontId="0" fillId="34" borderId="22" xfId="0" applyFill="1" applyBorder="1" applyAlignment="1">
      <alignment horizontal="center" vertical="center"/>
    </xf>
    <xf numFmtId="0" fontId="0" fillId="34" borderId="77" xfId="0" applyFill="1" applyBorder="1" applyAlignment="1">
      <alignment horizontal="center" vertical="center"/>
    </xf>
    <xf numFmtId="0" fontId="0" fillId="38" borderId="55" xfId="0" applyFill="1" applyBorder="1" applyAlignment="1">
      <alignment horizontal="center"/>
    </xf>
    <xf numFmtId="49" fontId="0" fillId="38" borderId="33" xfId="0" applyNumberFormat="1" applyFill="1" applyBorder="1" applyAlignment="1">
      <alignment horizontal="left" vertical="center"/>
    </xf>
    <xf numFmtId="0" fontId="0" fillId="38" borderId="34" xfId="0" applyFill="1" applyBorder="1" applyAlignment="1">
      <alignment horizontal="left" vertical="center"/>
    </xf>
    <xf numFmtId="0" fontId="0" fillId="38" borderId="35" xfId="0" applyFill="1" applyBorder="1" applyAlignment="1">
      <alignment horizontal="left" vertical="center"/>
    </xf>
    <xf numFmtId="0" fontId="0" fillId="38" borderId="36" xfId="0" applyFill="1" applyBorder="1" applyAlignment="1">
      <alignment horizontal="left" vertical="center"/>
    </xf>
    <xf numFmtId="49" fontId="14" fillId="38" borderId="76" xfId="0" applyNumberFormat="1" applyFont="1" applyFill="1" applyBorder="1" applyAlignment="1">
      <alignment horizontal="center"/>
    </xf>
    <xf numFmtId="0" fontId="14" fillId="38" borderId="22" xfId="0" applyFont="1" applyFill="1" applyBorder="1" applyAlignment="1">
      <alignment horizontal="center"/>
    </xf>
    <xf numFmtId="0" fontId="14" fillId="38" borderId="77" xfId="0" applyFont="1" applyFill="1" applyBorder="1" applyAlignment="1">
      <alignment horizontal="center"/>
    </xf>
    <xf numFmtId="49" fontId="0" fillId="34" borderId="76" xfId="0" applyNumberFormat="1" applyFill="1" applyBorder="1" applyAlignment="1">
      <alignment horizontal="right"/>
    </xf>
    <xf numFmtId="0" fontId="0" fillId="34" borderId="77" xfId="0" applyFill="1" applyBorder="1" applyAlignment="1">
      <alignment horizontal="right"/>
    </xf>
    <xf numFmtId="0" fontId="0" fillId="34" borderId="55" xfId="0" applyFill="1" applyBorder="1" applyAlignment="1">
      <alignment horizontal="center"/>
    </xf>
    <xf numFmtId="49" fontId="0" fillId="43" borderId="75" xfId="0" applyNumberFormat="1" applyFill="1" applyBorder="1" applyAlignment="1">
      <alignment horizontal="center" vertical="center"/>
    </xf>
    <xf numFmtId="0" fontId="0" fillId="43" borderId="71" xfId="0" applyFill="1" applyBorder="1" applyAlignment="1">
      <alignment horizontal="center" vertical="center"/>
    </xf>
    <xf numFmtId="0" fontId="0" fillId="43" borderId="55" xfId="0" applyFill="1" applyBorder="1" applyAlignment="1">
      <alignment horizontal="center"/>
    </xf>
    <xf numFmtId="49" fontId="0" fillId="34" borderId="76" xfId="0" applyNumberFormat="1" applyFill="1" applyBorder="1" applyAlignment="1">
      <alignment horizontal="center"/>
    </xf>
    <xf numFmtId="49" fontId="0" fillId="34" borderId="22" xfId="0" applyNumberFormat="1" applyFill="1" applyBorder="1" applyAlignment="1">
      <alignment horizontal="center"/>
    </xf>
    <xf numFmtId="49" fontId="0" fillId="34" borderId="77" xfId="0" applyNumberFormat="1" applyFill="1" applyBorder="1" applyAlignment="1">
      <alignment horizontal="center"/>
    </xf>
    <xf numFmtId="0" fontId="0" fillId="33" borderId="23" xfId="0" applyFill="1" applyBorder="1" applyAlignment="1">
      <alignment horizontal="right" vertical="center"/>
    </xf>
    <xf numFmtId="0" fontId="11" fillId="33" borderId="85" xfId="0" applyFont="1" applyFill="1" applyBorder="1" applyAlignment="1">
      <alignment horizontal="left" vertical="center" wrapText="1"/>
    </xf>
    <xf numFmtId="0" fontId="0" fillId="33" borderId="86" xfId="0" applyFill="1" applyBorder="1" applyAlignment="1">
      <alignment horizontal="left" vertical="center" wrapText="1"/>
    </xf>
    <xf numFmtId="0" fontId="0" fillId="33" borderId="87" xfId="0" applyFill="1" applyBorder="1" applyAlignment="1">
      <alignment horizontal="left" vertical="center" wrapText="1"/>
    </xf>
    <xf numFmtId="0" fontId="11" fillId="33" borderId="88" xfId="0" applyFont="1" applyFill="1" applyBorder="1" applyAlignment="1">
      <alignment horizontal="left" vertical="center" wrapText="1"/>
    </xf>
    <xf numFmtId="0" fontId="0" fillId="33" borderId="89" xfId="0" applyFill="1" applyBorder="1" applyAlignment="1">
      <alignment horizontal="left" vertical="center" wrapText="1"/>
    </xf>
    <xf numFmtId="0" fontId="0" fillId="33" borderId="90" xfId="0" applyFill="1" applyBorder="1" applyAlignment="1">
      <alignment horizontal="left" vertical="center" wrapText="1"/>
    </xf>
    <xf numFmtId="49" fontId="19" fillId="34" borderId="91" xfId="0" applyNumberFormat="1" applyFont="1" applyFill="1" applyBorder="1" applyAlignment="1">
      <alignment horizontal="center" vertical="center" wrapText="1"/>
    </xf>
    <xf numFmtId="0" fontId="19" fillId="34" borderId="38" xfId="0" applyFont="1" applyFill="1" applyBorder="1" applyAlignment="1">
      <alignment horizontal="center" vertical="center" wrapText="1"/>
    </xf>
    <xf numFmtId="0" fontId="19" fillId="34" borderId="92" xfId="0" applyFont="1" applyFill="1" applyBorder="1" applyAlignment="1">
      <alignment horizontal="center" vertical="center" wrapText="1"/>
    </xf>
    <xf numFmtId="49" fontId="19" fillId="34" borderId="93" xfId="0" applyNumberFormat="1" applyFont="1" applyFill="1" applyBorder="1" applyAlignment="1">
      <alignment horizontal="center" vertical="center" wrapText="1"/>
    </xf>
    <xf numFmtId="0" fontId="19" fillId="34" borderId="44" xfId="0" applyFont="1" applyFill="1" applyBorder="1" applyAlignment="1">
      <alignment horizontal="center" vertical="center" wrapText="1"/>
    </xf>
    <xf numFmtId="0" fontId="19" fillId="34" borderId="94" xfId="0" applyFont="1" applyFill="1" applyBorder="1" applyAlignment="1">
      <alignment horizontal="center" vertical="center" wrapText="1"/>
    </xf>
    <xf numFmtId="0" fontId="11" fillId="33" borderId="95" xfId="0" applyFont="1" applyFill="1" applyBorder="1" applyAlignment="1">
      <alignment horizontal="left" vertical="center" wrapText="1"/>
    </xf>
    <xf numFmtId="0" fontId="0" fillId="33" borderId="96" xfId="0" applyFill="1" applyBorder="1" applyAlignment="1">
      <alignment horizontal="left" vertical="center" wrapText="1"/>
    </xf>
    <xf numFmtId="0" fontId="0" fillId="33" borderId="97" xfId="0" applyFill="1" applyBorder="1" applyAlignment="1">
      <alignment horizontal="left" vertical="center" wrapText="1"/>
    </xf>
    <xf numFmtId="0" fontId="0" fillId="39" borderId="98" xfId="0" applyNumberFormat="1" applyFill="1" applyBorder="1" applyAlignment="1">
      <alignment horizontal="center" vertical="center"/>
    </xf>
    <xf numFmtId="0" fontId="0" fillId="39" borderId="99" xfId="0" applyFill="1" applyBorder="1" applyAlignment="1">
      <alignment horizontal="center" vertical="center"/>
    </xf>
    <xf numFmtId="0" fontId="0" fillId="39" borderId="100" xfId="0" applyFill="1" applyBorder="1" applyAlignment="1">
      <alignment horizontal="center" vertical="center"/>
    </xf>
    <xf numFmtId="49" fontId="0" fillId="33" borderId="101" xfId="0" applyNumberFormat="1" applyFill="1" applyBorder="1" applyAlignment="1">
      <alignment horizontal="left" vertical="center" wrapText="1"/>
    </xf>
    <xf numFmtId="0" fontId="0" fillId="33" borderId="20" xfId="0" applyFill="1" applyBorder="1" applyAlignment="1">
      <alignment horizontal="left" vertical="center" wrapText="1"/>
    </xf>
    <xf numFmtId="0" fontId="0" fillId="33" borderId="102" xfId="0" applyFill="1" applyBorder="1" applyAlignment="1">
      <alignment horizontal="left" vertical="center" wrapText="1"/>
    </xf>
    <xf numFmtId="49" fontId="3" fillId="33" borderId="103" xfId="0" applyNumberFormat="1" applyFont="1" applyFill="1" applyBorder="1" applyAlignment="1">
      <alignment horizontal="center"/>
    </xf>
    <xf numFmtId="0" fontId="3" fillId="33" borderId="104" xfId="0" applyFont="1" applyFill="1" applyBorder="1" applyAlignment="1">
      <alignment horizontal="center"/>
    </xf>
    <xf numFmtId="0" fontId="3" fillId="33" borderId="105" xfId="0" applyFont="1" applyFill="1" applyBorder="1" applyAlignment="1">
      <alignment horizontal="center"/>
    </xf>
    <xf numFmtId="49" fontId="0" fillId="40" borderId="106" xfId="0" applyNumberFormat="1" applyFill="1" applyBorder="1" applyAlignment="1">
      <alignment vertical="center"/>
    </xf>
    <xf numFmtId="0" fontId="0" fillId="40" borderId="107" xfId="0" applyFill="1" applyBorder="1" applyAlignment="1">
      <alignment horizontal="center" vertical="center"/>
    </xf>
    <xf numFmtId="0" fontId="0" fillId="40" borderId="108" xfId="0" applyFill="1" applyBorder="1" applyAlignment="1">
      <alignment horizontal="center" vertical="center"/>
    </xf>
    <xf numFmtId="2" fontId="0" fillId="39" borderId="98" xfId="0" applyNumberFormat="1" applyFill="1" applyBorder="1" applyAlignment="1">
      <alignment horizontal="center" vertical="center"/>
    </xf>
    <xf numFmtId="2" fontId="0" fillId="39" borderId="100" xfId="0" applyNumberFormat="1" applyFill="1" applyBorder="1" applyAlignment="1">
      <alignment horizontal="center" vertical="center"/>
    </xf>
    <xf numFmtId="0" fontId="0" fillId="40" borderId="98" xfId="0" applyNumberFormat="1" applyFill="1" applyBorder="1" applyAlignment="1">
      <alignment horizontal="center" vertical="top" wrapText="1"/>
    </xf>
    <xf numFmtId="0" fontId="0" fillId="40" borderId="99" xfId="0" applyFill="1" applyBorder="1" applyAlignment="1">
      <alignment horizontal="center" vertical="top" wrapText="1"/>
    </xf>
    <xf numFmtId="0" fontId="0" fillId="40" borderId="100" xfId="0" applyFill="1" applyBorder="1" applyAlignment="1">
      <alignment horizontal="center" vertical="top" wrapText="1"/>
    </xf>
    <xf numFmtId="49" fontId="0" fillId="33" borderId="101" xfId="0" applyNumberFormat="1" applyFill="1" applyBorder="1" applyAlignment="1">
      <alignment horizontal="left" vertical="top" wrapText="1"/>
    </xf>
    <xf numFmtId="0" fontId="0" fillId="33" borderId="20" xfId="0" applyFill="1" applyBorder="1" applyAlignment="1">
      <alignment horizontal="left" vertical="top" wrapText="1"/>
    </xf>
    <xf numFmtId="0" fontId="0" fillId="33" borderId="102" xfId="0" applyFill="1" applyBorder="1" applyAlignment="1">
      <alignment horizontal="left" vertical="top" wrapText="1"/>
    </xf>
    <xf numFmtId="49" fontId="10" fillId="33" borderId="106" xfId="0" applyNumberFormat="1" applyFont="1" applyFill="1" applyBorder="1" applyAlignment="1">
      <alignment horizontal="center"/>
    </xf>
    <xf numFmtId="0" fontId="10" fillId="33" borderId="107" xfId="0" applyFont="1" applyFill="1" applyBorder="1" applyAlignment="1">
      <alignment horizontal="center"/>
    </xf>
    <xf numFmtId="0" fontId="10" fillId="33" borderId="104" xfId="0" applyFont="1" applyFill="1" applyBorder="1" applyAlignment="1">
      <alignment horizontal="center"/>
    </xf>
    <xf numFmtId="0" fontId="10" fillId="33" borderId="105" xfId="0" applyFont="1" applyFill="1" applyBorder="1" applyAlignment="1">
      <alignment horizontal="center"/>
    </xf>
    <xf numFmtId="2" fontId="0" fillId="40" borderId="98" xfId="0" applyNumberFormat="1" applyFill="1" applyBorder="1" applyAlignment="1">
      <alignment horizontal="center" vertical="center"/>
    </xf>
    <xf numFmtId="2" fontId="0" fillId="40" borderId="99" xfId="0" applyNumberFormat="1" applyFill="1" applyBorder="1" applyAlignment="1">
      <alignment horizontal="center" vertical="center"/>
    </xf>
    <xf numFmtId="2" fontId="0" fillId="40" borderId="100" xfId="0" applyNumberFormat="1" applyFill="1" applyBorder="1" applyAlignment="1">
      <alignment horizontal="center" vertical="center"/>
    </xf>
    <xf numFmtId="49" fontId="10" fillId="33" borderId="109" xfId="0" applyNumberFormat="1" applyFont="1" applyFill="1" applyBorder="1" applyAlignment="1">
      <alignment horizontal="center"/>
    </xf>
    <xf numFmtId="0" fontId="10" fillId="33" borderId="110" xfId="0" applyFont="1" applyFill="1" applyBorder="1" applyAlignment="1">
      <alignment horizontal="center"/>
    </xf>
    <xf numFmtId="0" fontId="10" fillId="33" borderId="111" xfId="0" applyFont="1" applyFill="1" applyBorder="1" applyAlignment="1">
      <alignment horizontal="center"/>
    </xf>
    <xf numFmtId="0" fontId="0" fillId="40" borderId="98" xfId="0" applyNumberFormat="1" applyFill="1" applyBorder="1" applyAlignment="1">
      <alignment horizontal="center" vertical="center"/>
    </xf>
    <xf numFmtId="0" fontId="0" fillId="40" borderId="99" xfId="0" applyFill="1" applyBorder="1" applyAlignment="1">
      <alignment horizontal="center" vertical="center"/>
    </xf>
    <xf numFmtId="0" fontId="0" fillId="40" borderId="100" xfId="0" applyFill="1" applyBorder="1" applyAlignment="1">
      <alignment horizontal="center" vertical="center"/>
    </xf>
    <xf numFmtId="0" fontId="10" fillId="33" borderId="108" xfId="0" applyFont="1" applyFill="1" applyBorder="1" applyAlignment="1">
      <alignment horizontal="center"/>
    </xf>
    <xf numFmtId="164" fontId="0" fillId="40" borderId="112" xfId="0" applyNumberFormat="1" applyFill="1" applyBorder="1" applyAlignment="1">
      <alignment horizontal="center" vertical="center"/>
    </xf>
    <xf numFmtId="164" fontId="0" fillId="40" borderId="113" xfId="0" applyNumberFormat="1" applyFill="1" applyBorder="1" applyAlignment="1">
      <alignment horizontal="center" vertical="center"/>
    </xf>
    <xf numFmtId="164" fontId="0" fillId="40" borderId="50" xfId="0" applyNumberFormat="1" applyFill="1" applyBorder="1" applyAlignment="1">
      <alignment horizontal="center" vertical="center"/>
    </xf>
    <xf numFmtId="49" fontId="0" fillId="33" borderId="53" xfId="0" applyNumberFormat="1" applyFill="1" applyBorder="1" applyAlignment="1">
      <alignment horizontal="left" vertical="center" wrapText="1"/>
    </xf>
    <xf numFmtId="0" fontId="0" fillId="33" borderId="55" xfId="0" applyFill="1" applyBorder="1" applyAlignment="1">
      <alignment horizontal="left" vertical="center" wrapText="1"/>
    </xf>
    <xf numFmtId="0" fontId="0" fillId="33" borderId="51" xfId="0" applyFill="1" applyBorder="1" applyAlignment="1">
      <alignment horizontal="left" vertical="center" wrapText="1"/>
    </xf>
    <xf numFmtId="0" fontId="0" fillId="40" borderId="98" xfId="0" applyNumberFormat="1" applyFill="1" applyBorder="1" applyAlignment="1">
      <alignment horizontal="center" vertical="center" wrapText="1"/>
    </xf>
    <xf numFmtId="0" fontId="0" fillId="40" borderId="100" xfId="0" applyFill="1" applyBorder="1" applyAlignment="1">
      <alignment horizontal="center" vertical="center" wrapText="1"/>
    </xf>
    <xf numFmtId="0" fontId="0" fillId="40" borderId="99" xfId="0" applyFill="1" applyBorder="1" applyAlignment="1">
      <alignment horizontal="center" vertical="center" wrapText="1"/>
    </xf>
    <xf numFmtId="2" fontId="0" fillId="40" borderId="98" xfId="0" applyNumberFormat="1" applyFill="1" applyBorder="1" applyAlignment="1">
      <alignment horizontal="center" vertical="center" wrapText="1"/>
    </xf>
    <xf numFmtId="2" fontId="0" fillId="40" borderId="99" xfId="0" applyNumberFormat="1" applyFill="1" applyBorder="1" applyAlignment="1">
      <alignment horizontal="center" vertical="center" wrapText="1"/>
    </xf>
    <xf numFmtId="2" fontId="0" fillId="40" borderId="100" xfId="0" applyNumberForma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patternType="solid">
          <fgColor indexed="18"/>
          <bgColor indexed="21"/>
        </patternFill>
      </fill>
    </dxf>
    <dxf>
      <fill>
        <patternFill patternType="solid">
          <fgColor indexed="18"/>
          <bgColor indexed="20"/>
        </patternFill>
      </fill>
    </dxf>
    <dxf>
      <fill>
        <patternFill patternType="solid">
          <fgColor indexed="18"/>
          <bgColor indexed="19"/>
        </patternFill>
      </fill>
    </dxf>
    <dxf>
      <fill>
        <patternFill patternType="solid">
          <fgColor indexed="18"/>
          <bgColor indexed="20"/>
        </patternFill>
      </fill>
    </dxf>
    <dxf>
      <fill>
        <patternFill patternType="solid">
          <fgColor indexed="18"/>
          <bgColor indexed="19"/>
        </patternFill>
      </fill>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0000D4"/>
      <rgbColor rgb="003366FF"/>
      <rgbColor rgb="00CCFFFF"/>
      <rgbColor rgb="00FFCC00"/>
      <rgbColor rgb="00000000"/>
      <rgbColor rgb="00DD0806"/>
      <rgbColor rgb="00006411"/>
      <rgbColor rgb="00969696"/>
      <rgbColor rgb="001FB714"/>
      <rgbColor rgb="00FCF305"/>
      <rgbColor rgb="0099CCFF"/>
      <rgbColor rgb="00339966"/>
      <rgbColor rgb="00FF9900"/>
      <rgbColor rgb="00FFCC99"/>
      <rgbColor rgb="00C0C0C0"/>
      <rgbColor rgb="000066CC"/>
      <rgbColor rgb="00003366"/>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133350</xdr:rowOff>
    </xdr:from>
    <xdr:to>
      <xdr:col>10</xdr:col>
      <xdr:colOff>1076325</xdr:colOff>
      <xdr:row>6</xdr:row>
      <xdr:rowOff>19050</xdr:rowOff>
    </xdr:to>
    <xdr:sp>
      <xdr:nvSpPr>
        <xdr:cNvPr id="1" name="Rectangle"/>
        <xdr:cNvSpPr>
          <a:spLocks/>
        </xdr:cNvSpPr>
      </xdr:nvSpPr>
      <xdr:spPr>
        <a:xfrm>
          <a:off x="4848225" y="133350"/>
          <a:ext cx="3857625" cy="981075"/>
        </a:xfrm>
        <a:prstGeom prst="rect">
          <a:avLst/>
        </a:prstGeom>
        <a:noFill/>
        <a:ln w="57150"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114300</xdr:rowOff>
    </xdr:from>
    <xdr:to>
      <xdr:col>3</xdr:col>
      <xdr:colOff>609600</xdr:colOff>
      <xdr:row>4</xdr:row>
      <xdr:rowOff>133350</xdr:rowOff>
    </xdr:to>
    <xdr:pic>
      <xdr:nvPicPr>
        <xdr:cNvPr id="2" name="bena new logo only.gif" descr="bena new logo only.gif"/>
        <xdr:cNvPicPr preferRelativeResize="1">
          <a:picLocks noChangeAspect="1"/>
        </xdr:cNvPicPr>
      </xdr:nvPicPr>
      <xdr:blipFill>
        <a:blip r:embed="rId1"/>
        <a:stretch>
          <a:fillRect/>
        </a:stretch>
      </xdr:blipFill>
      <xdr:spPr>
        <a:xfrm>
          <a:off x="581025" y="114300"/>
          <a:ext cx="2314575" cy="79057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66"/>
  <sheetViews>
    <sheetView showGridLines="0" zoomScalePageLayoutView="0" workbookViewId="0" topLeftCell="A1">
      <selection activeCell="K9" sqref="K9"/>
    </sheetView>
  </sheetViews>
  <sheetFormatPr defaultColWidth="8.7109375" defaultRowHeight="12.75" customHeight="1"/>
  <cols>
    <col min="1" max="1" width="4.28125" style="1" customWidth="1"/>
    <col min="2" max="2" width="3.7109375" style="1" customWidth="1"/>
    <col min="3" max="3" width="5.28125" style="1" customWidth="1"/>
    <col min="4" max="4" width="72.7109375" style="1" customWidth="1"/>
    <col min="5" max="6" width="8.7109375" style="1" customWidth="1"/>
    <col min="7" max="16384" width="8.7109375" style="1" customWidth="1"/>
  </cols>
  <sheetData>
    <row r="1" spans="1:5" ht="58.5" customHeight="1">
      <c r="A1" s="226" t="s">
        <v>0</v>
      </c>
      <c r="B1" s="227"/>
      <c r="C1" s="227"/>
      <c r="D1" s="227"/>
      <c r="E1" s="228"/>
    </row>
    <row r="2" spans="1:5" ht="13.5" customHeight="1">
      <c r="A2" s="2"/>
      <c r="B2" s="3"/>
      <c r="C2" s="3"/>
      <c r="D2" s="3"/>
      <c r="E2" s="4"/>
    </row>
    <row r="3" spans="1:5" ht="17.25" customHeight="1">
      <c r="A3" s="5">
        <v>1</v>
      </c>
      <c r="B3" s="6" t="s">
        <v>1</v>
      </c>
      <c r="C3" s="6"/>
      <c r="D3" s="6"/>
      <c r="E3" s="7"/>
    </row>
    <row r="4" spans="1:5" ht="30.75" customHeight="1">
      <c r="A4" s="8"/>
      <c r="B4" s="225" t="s">
        <v>2</v>
      </c>
      <c r="C4" s="225"/>
      <c r="D4" s="225"/>
      <c r="E4" s="7"/>
    </row>
    <row r="5" spans="1:5" ht="17.25" customHeight="1">
      <c r="A5" s="9"/>
      <c r="B5" s="10"/>
      <c r="C5" s="10"/>
      <c r="D5" s="10"/>
      <c r="E5" s="7"/>
    </row>
    <row r="6" spans="1:5" ht="17.25" customHeight="1">
      <c r="A6" s="5">
        <v>2</v>
      </c>
      <c r="B6" s="6" t="s">
        <v>3</v>
      </c>
      <c r="C6" s="6"/>
      <c r="D6" s="6"/>
      <c r="E6" s="7"/>
    </row>
    <row r="7" spans="1:5" ht="17.25" customHeight="1">
      <c r="A7" s="8" t="s">
        <v>4</v>
      </c>
      <c r="B7" s="10" t="s">
        <v>5</v>
      </c>
      <c r="C7" s="11"/>
      <c r="D7" s="11"/>
      <c r="E7" s="7"/>
    </row>
    <row r="8" spans="1:5" ht="17.25" customHeight="1">
      <c r="A8" s="12"/>
      <c r="B8" s="13" t="s">
        <v>6</v>
      </c>
      <c r="C8" s="14" t="s">
        <v>7</v>
      </c>
      <c r="D8" s="15"/>
      <c r="E8" s="7"/>
    </row>
    <row r="9" spans="1:5" ht="17.25" customHeight="1">
      <c r="A9" s="12"/>
      <c r="B9" s="13" t="s">
        <v>8</v>
      </c>
      <c r="C9" s="10" t="s">
        <v>9</v>
      </c>
      <c r="D9" s="10"/>
      <c r="E9" s="7"/>
    </row>
    <row r="10" spans="1:5" ht="17.25" customHeight="1">
      <c r="A10" s="12"/>
      <c r="B10" s="13" t="s">
        <v>10</v>
      </c>
      <c r="C10" s="10" t="s">
        <v>11</v>
      </c>
      <c r="D10" s="10"/>
      <c r="E10" s="7"/>
    </row>
    <row r="11" spans="1:5" ht="17.25" customHeight="1">
      <c r="A11" s="12"/>
      <c r="B11" s="13" t="s">
        <v>12</v>
      </c>
      <c r="C11" s="10" t="s">
        <v>13</v>
      </c>
      <c r="D11" s="10"/>
      <c r="E11" s="7"/>
    </row>
    <row r="12" spans="1:5" ht="17.25" customHeight="1">
      <c r="A12" s="12"/>
      <c r="B12" s="13" t="s">
        <v>14</v>
      </c>
      <c r="C12" s="10" t="s">
        <v>15</v>
      </c>
      <c r="D12" s="10"/>
      <c r="E12" s="7"/>
    </row>
    <row r="13" spans="1:5" ht="17.25" customHeight="1">
      <c r="A13" s="12"/>
      <c r="B13" s="13" t="s">
        <v>16</v>
      </c>
      <c r="C13" s="10" t="s">
        <v>17</v>
      </c>
      <c r="D13" s="10"/>
      <c r="E13" s="7"/>
    </row>
    <row r="14" spans="1:5" ht="17.25" customHeight="1">
      <c r="A14" s="16"/>
      <c r="B14" s="13" t="s">
        <v>18</v>
      </c>
      <c r="C14" s="10" t="s">
        <v>19</v>
      </c>
      <c r="D14" s="10"/>
      <c r="E14" s="7"/>
    </row>
    <row r="15" spans="1:5" ht="17.25" customHeight="1">
      <c r="A15" s="16"/>
      <c r="B15" s="13" t="s">
        <v>20</v>
      </c>
      <c r="C15" s="10" t="s">
        <v>21</v>
      </c>
      <c r="D15" s="10"/>
      <c r="E15" s="7"/>
    </row>
    <row r="16" spans="1:5" ht="17.25" customHeight="1">
      <c r="A16" s="16"/>
      <c r="B16" s="13"/>
      <c r="C16" s="10"/>
      <c r="D16" s="10"/>
      <c r="E16" s="7"/>
    </row>
    <row r="17" spans="1:5" ht="17.25" customHeight="1">
      <c r="A17" s="5">
        <v>3</v>
      </c>
      <c r="B17" s="6" t="s">
        <v>22</v>
      </c>
      <c r="C17" s="17"/>
      <c r="D17" s="17"/>
      <c r="E17" s="7"/>
    </row>
    <row r="18" spans="1:5" ht="17.25" customHeight="1">
      <c r="A18" s="18">
        <v>3.1</v>
      </c>
      <c r="B18" s="19"/>
      <c r="C18" s="20" t="s">
        <v>23</v>
      </c>
      <c r="D18" s="21"/>
      <c r="E18" s="7"/>
    </row>
    <row r="19" spans="1:5" ht="17.25" customHeight="1">
      <c r="A19" s="22"/>
      <c r="B19" s="23" t="s">
        <v>24</v>
      </c>
      <c r="C19" s="24" t="s">
        <v>25</v>
      </c>
      <c r="D19" s="24"/>
      <c r="E19" s="7"/>
    </row>
    <row r="20" spans="1:5" ht="17.25" customHeight="1">
      <c r="A20" s="16"/>
      <c r="B20" s="23" t="s">
        <v>26</v>
      </c>
      <c r="C20" s="24" t="s">
        <v>27</v>
      </c>
      <c r="D20" s="24"/>
      <c r="E20" s="7"/>
    </row>
    <row r="21" spans="1:5" ht="25.5" customHeight="1">
      <c r="A21" s="25"/>
      <c r="B21" s="23" t="s">
        <v>28</v>
      </c>
      <c r="C21" s="230" t="s">
        <v>29</v>
      </c>
      <c r="D21" s="231"/>
      <c r="E21" s="232"/>
    </row>
    <row r="22" spans="1:5" ht="17.25" customHeight="1">
      <c r="A22" s="25"/>
      <c r="B22" s="23" t="s">
        <v>30</v>
      </c>
      <c r="C22" s="19" t="s">
        <v>31</v>
      </c>
      <c r="D22" s="19"/>
      <c r="E22" s="7"/>
    </row>
    <row r="23" spans="1:5" ht="17.25" customHeight="1">
      <c r="A23" s="25"/>
      <c r="B23" s="23" t="s">
        <v>32</v>
      </c>
      <c r="C23" s="24" t="s">
        <v>33</v>
      </c>
      <c r="D23" s="19"/>
      <c r="E23" s="7"/>
    </row>
    <row r="24" spans="1:5" ht="17.25" customHeight="1">
      <c r="A24" s="25"/>
      <c r="B24" s="23" t="s">
        <v>34</v>
      </c>
      <c r="C24" s="24" t="s">
        <v>35</v>
      </c>
      <c r="D24" s="19"/>
      <c r="E24" s="7"/>
    </row>
    <row r="25" spans="1:5" ht="17.25" customHeight="1">
      <c r="A25" s="26">
        <v>3.2</v>
      </c>
      <c r="B25" s="27"/>
      <c r="C25" s="28" t="s">
        <v>36</v>
      </c>
      <c r="D25" s="19"/>
      <c r="E25" s="7"/>
    </row>
    <row r="26" spans="1:5" ht="27.75" customHeight="1">
      <c r="A26" s="29"/>
      <c r="B26" s="23" t="s">
        <v>37</v>
      </c>
      <c r="C26" s="230" t="s">
        <v>38</v>
      </c>
      <c r="D26" s="231"/>
      <c r="E26" s="232"/>
    </row>
    <row r="27" spans="1:5" ht="17.25" customHeight="1">
      <c r="A27" s="25"/>
      <c r="B27" s="23" t="s">
        <v>39</v>
      </c>
      <c r="C27" s="19" t="s">
        <v>40</v>
      </c>
      <c r="D27" s="19"/>
      <c r="E27" s="7"/>
    </row>
    <row r="28" spans="1:5" ht="17.25" customHeight="1">
      <c r="A28" s="16"/>
      <c r="B28" s="24" t="s">
        <v>10</v>
      </c>
      <c r="C28" s="19" t="s">
        <v>41</v>
      </c>
      <c r="D28" s="24"/>
      <c r="E28" s="7"/>
    </row>
    <row r="29" spans="1:5" ht="13.5" customHeight="1">
      <c r="A29" s="16"/>
      <c r="B29" s="24" t="s">
        <v>30</v>
      </c>
      <c r="C29" s="24" t="s">
        <v>42</v>
      </c>
      <c r="D29" s="30"/>
      <c r="E29" s="7"/>
    </row>
    <row r="30" spans="1:5" ht="17.25" customHeight="1">
      <c r="A30" s="16"/>
      <c r="B30" s="24" t="s">
        <v>32</v>
      </c>
      <c r="C30" s="19" t="s">
        <v>43</v>
      </c>
      <c r="D30" s="24"/>
      <c r="E30" s="7"/>
    </row>
    <row r="31" spans="1:5" ht="13.5" customHeight="1">
      <c r="A31" s="16"/>
      <c r="B31" s="10" t="s">
        <v>34</v>
      </c>
      <c r="C31" s="10" t="s">
        <v>44</v>
      </c>
      <c r="D31" s="31"/>
      <c r="E31" s="7"/>
    </row>
    <row r="32" spans="1:5" ht="17.25" customHeight="1">
      <c r="A32" s="16"/>
      <c r="B32" s="10" t="s">
        <v>45</v>
      </c>
      <c r="C32" s="10" t="s">
        <v>46</v>
      </c>
      <c r="D32" s="10"/>
      <c r="E32" s="7"/>
    </row>
    <row r="33" spans="1:5" ht="33" customHeight="1">
      <c r="A33" s="25"/>
      <c r="B33" s="14" t="s">
        <v>47</v>
      </c>
      <c r="C33" s="225" t="s">
        <v>48</v>
      </c>
      <c r="D33" s="225"/>
      <c r="E33" s="229"/>
    </row>
    <row r="34" spans="1:5" ht="13.5" customHeight="1">
      <c r="A34" s="25" t="s">
        <v>49</v>
      </c>
      <c r="B34" s="14"/>
      <c r="C34" s="235" t="s">
        <v>50</v>
      </c>
      <c r="D34" s="235"/>
      <c r="E34" s="236"/>
    </row>
    <row r="35" spans="1:5" ht="27.75" customHeight="1">
      <c r="A35" s="25"/>
      <c r="B35" s="14" t="s">
        <v>6</v>
      </c>
      <c r="C35" s="225" t="s">
        <v>51</v>
      </c>
      <c r="D35" s="225"/>
      <c r="E35" s="229"/>
    </row>
    <row r="36" spans="1:5" ht="13.5" customHeight="1">
      <c r="A36" s="25"/>
      <c r="B36" s="14" t="s">
        <v>39</v>
      </c>
      <c r="C36" s="233" t="s">
        <v>52</v>
      </c>
      <c r="D36" s="233"/>
      <c r="E36" s="234"/>
    </row>
    <row r="37" spans="1:5" ht="13.5" customHeight="1">
      <c r="A37" s="25"/>
      <c r="B37" s="14"/>
      <c r="C37" s="14"/>
      <c r="D37" s="31"/>
      <c r="E37" s="7"/>
    </row>
    <row r="38" spans="1:5" ht="17.25" customHeight="1">
      <c r="A38" s="16"/>
      <c r="B38" s="10"/>
      <c r="C38" s="10"/>
      <c r="D38" s="10"/>
      <c r="E38" s="7"/>
    </row>
    <row r="39" spans="1:5" ht="17.25" customHeight="1">
      <c r="A39" s="5">
        <v>4</v>
      </c>
      <c r="B39" s="6" t="s">
        <v>53</v>
      </c>
      <c r="C39" s="31"/>
      <c r="D39" s="31"/>
      <c r="E39" s="7"/>
    </row>
    <row r="40" spans="1:5" ht="43.5" customHeight="1">
      <c r="A40" s="16"/>
      <c r="B40" s="13" t="s">
        <v>24</v>
      </c>
      <c r="C40" s="225" t="s">
        <v>54</v>
      </c>
      <c r="D40" s="225"/>
      <c r="E40" s="7"/>
    </row>
    <row r="41" spans="1:5" ht="52.5" customHeight="1">
      <c r="A41" s="8"/>
      <c r="B41" s="13" t="s">
        <v>26</v>
      </c>
      <c r="C41" s="225" t="s">
        <v>55</v>
      </c>
      <c r="D41" s="225"/>
      <c r="E41" s="7"/>
    </row>
    <row r="42" spans="1:5" ht="36" customHeight="1">
      <c r="A42" s="8"/>
      <c r="B42" s="13" t="s">
        <v>28</v>
      </c>
      <c r="C42" s="225" t="s">
        <v>56</v>
      </c>
      <c r="D42" s="225"/>
      <c r="E42" s="7"/>
    </row>
    <row r="43" spans="1:5" ht="57" customHeight="1">
      <c r="A43" s="8"/>
      <c r="B43" s="13" t="s">
        <v>30</v>
      </c>
      <c r="C43" s="225" t="s">
        <v>57</v>
      </c>
      <c r="D43" s="225"/>
      <c r="E43" s="7"/>
    </row>
    <row r="44" spans="1:5" ht="17.25" customHeight="1">
      <c r="A44" s="9" t="s">
        <v>58</v>
      </c>
      <c r="B44" s="32"/>
      <c r="C44" s="31"/>
      <c r="D44" s="31"/>
      <c r="E44" s="7"/>
    </row>
    <row r="45" spans="1:5" ht="17.25" customHeight="1">
      <c r="A45" s="5">
        <v>5</v>
      </c>
      <c r="B45" s="6" t="s">
        <v>59</v>
      </c>
      <c r="C45" s="33"/>
      <c r="D45" s="33"/>
      <c r="E45" s="7"/>
    </row>
    <row r="46" spans="1:5" ht="17.25" customHeight="1">
      <c r="A46" s="9" t="s">
        <v>60</v>
      </c>
      <c r="B46" s="34"/>
      <c r="C46" s="35" t="s">
        <v>61</v>
      </c>
      <c r="D46" s="10"/>
      <c r="E46" s="7"/>
    </row>
    <row r="47" spans="1:5" ht="35.25" customHeight="1">
      <c r="A47" s="36"/>
      <c r="B47" s="23" t="s">
        <v>24</v>
      </c>
      <c r="C47" s="230" t="s">
        <v>62</v>
      </c>
      <c r="D47" s="230"/>
      <c r="E47" s="237"/>
    </row>
    <row r="48" spans="1:5" ht="32.25" customHeight="1">
      <c r="A48" s="9"/>
      <c r="B48" s="13" t="s">
        <v>26</v>
      </c>
      <c r="C48" s="225" t="s">
        <v>63</v>
      </c>
      <c r="D48" s="225"/>
      <c r="E48" s="229"/>
    </row>
    <row r="49" spans="1:5" ht="36.75" customHeight="1">
      <c r="A49" s="9"/>
      <c r="B49" s="13" t="s">
        <v>28</v>
      </c>
      <c r="C49" s="225" t="s">
        <v>64</v>
      </c>
      <c r="D49" s="225"/>
      <c r="E49" s="229"/>
    </row>
    <row r="50" spans="1:5" ht="72" customHeight="1">
      <c r="A50" s="9"/>
      <c r="B50" s="13" t="s">
        <v>30</v>
      </c>
      <c r="C50" s="225" t="s">
        <v>65</v>
      </c>
      <c r="D50" s="225"/>
      <c r="E50" s="229"/>
    </row>
    <row r="51" spans="1:5" ht="69.75" customHeight="1">
      <c r="A51" s="16"/>
      <c r="B51" s="13" t="s">
        <v>14</v>
      </c>
      <c r="C51" s="225" t="s">
        <v>66</v>
      </c>
      <c r="D51" s="225"/>
      <c r="E51" s="229"/>
    </row>
    <row r="52" spans="1:5" ht="13.5" customHeight="1">
      <c r="A52" s="37">
        <v>5.2</v>
      </c>
      <c r="B52" s="38"/>
      <c r="C52" s="35" t="s">
        <v>67</v>
      </c>
      <c r="D52" s="39"/>
      <c r="E52" s="7"/>
    </row>
    <row r="53" spans="1:5" ht="42" customHeight="1">
      <c r="A53" s="8"/>
      <c r="B53" s="40" t="s">
        <v>24</v>
      </c>
      <c r="C53" s="225" t="s">
        <v>68</v>
      </c>
      <c r="D53" s="225"/>
      <c r="E53" s="229"/>
    </row>
    <row r="54" spans="1:5" ht="43.5" customHeight="1">
      <c r="A54" s="41"/>
      <c r="B54" s="40" t="s">
        <v>26</v>
      </c>
      <c r="C54" s="225" t="s">
        <v>69</v>
      </c>
      <c r="D54" s="225"/>
      <c r="E54" s="229"/>
    </row>
    <row r="55" spans="1:5" ht="57.75" customHeight="1">
      <c r="A55" s="41"/>
      <c r="B55" s="40" t="s">
        <v>28</v>
      </c>
      <c r="C55" s="225" t="s">
        <v>70</v>
      </c>
      <c r="D55" s="225"/>
      <c r="E55" s="229"/>
    </row>
    <row r="56" spans="1:5" ht="39.75" customHeight="1">
      <c r="A56" s="41"/>
      <c r="B56" s="40" t="s">
        <v>30</v>
      </c>
      <c r="C56" s="225" t="s">
        <v>71</v>
      </c>
      <c r="D56" s="238"/>
      <c r="E56" s="239"/>
    </row>
    <row r="57" spans="1:5" ht="30.75" customHeight="1">
      <c r="A57" s="9"/>
      <c r="B57" s="13"/>
      <c r="C57" s="39"/>
      <c r="D57" s="31"/>
      <c r="E57" s="7"/>
    </row>
    <row r="58" spans="1:5" ht="17.25" customHeight="1">
      <c r="A58" s="16"/>
      <c r="B58" s="10"/>
      <c r="C58" s="10"/>
      <c r="D58" s="10"/>
      <c r="E58" s="7"/>
    </row>
    <row r="59" spans="1:5" ht="17.25" customHeight="1">
      <c r="A59" s="41"/>
      <c r="B59" s="39"/>
      <c r="C59" s="39"/>
      <c r="D59" s="39"/>
      <c r="E59" s="7"/>
    </row>
    <row r="60" spans="1:5" ht="42" customHeight="1">
      <c r="A60" s="43"/>
      <c r="B60" s="42"/>
      <c r="C60" s="42"/>
      <c r="D60" s="42"/>
      <c r="E60" s="7"/>
    </row>
    <row r="61" spans="1:5" ht="30.75" customHeight="1">
      <c r="A61" s="43"/>
      <c r="B61" s="42"/>
      <c r="C61" s="42"/>
      <c r="D61" s="42"/>
      <c r="E61" s="7"/>
    </row>
    <row r="62" spans="1:5" ht="17.25" customHeight="1">
      <c r="A62" s="43"/>
      <c r="B62" s="42"/>
      <c r="C62" s="42"/>
      <c r="D62" s="42"/>
      <c r="E62" s="7"/>
    </row>
    <row r="63" spans="1:5" ht="17.25" customHeight="1">
      <c r="A63" s="43"/>
      <c r="B63" s="42"/>
      <c r="C63" s="42"/>
      <c r="D63" s="42"/>
      <c r="E63" s="7"/>
    </row>
    <row r="64" spans="1:5" ht="17.25" customHeight="1">
      <c r="A64" s="43"/>
      <c r="B64" s="42"/>
      <c r="C64" s="42"/>
      <c r="D64" s="42"/>
      <c r="E64" s="7"/>
    </row>
    <row r="65" spans="1:5" ht="17.25" customHeight="1">
      <c r="A65" s="8"/>
      <c r="B65" s="38"/>
      <c r="C65" s="10"/>
      <c r="D65" s="31"/>
      <c r="E65" s="7"/>
    </row>
    <row r="66" spans="1:5" ht="26.25" customHeight="1">
      <c r="A66" s="44"/>
      <c r="B66" s="45"/>
      <c r="C66" s="45"/>
      <c r="D66" s="45"/>
      <c r="E66" s="46"/>
    </row>
  </sheetData>
  <sheetProtection/>
  <mergeCells count="21">
    <mergeCell ref="C55:E55"/>
    <mergeCell ref="C42:D42"/>
    <mergeCell ref="C43:D43"/>
    <mergeCell ref="C47:E47"/>
    <mergeCell ref="C48:E48"/>
    <mergeCell ref="C49:E49"/>
    <mergeCell ref="C56:E56"/>
    <mergeCell ref="C50:E50"/>
    <mergeCell ref="C51:E51"/>
    <mergeCell ref="C53:E53"/>
    <mergeCell ref="C54:E54"/>
    <mergeCell ref="C40:D40"/>
    <mergeCell ref="C41:D41"/>
    <mergeCell ref="B4:D4"/>
    <mergeCell ref="A1:E1"/>
    <mergeCell ref="C35:E35"/>
    <mergeCell ref="C33:E33"/>
    <mergeCell ref="C21:E21"/>
    <mergeCell ref="C26:E26"/>
    <mergeCell ref="C36:E36"/>
    <mergeCell ref="C34:E34"/>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10.xml><?xml version="1.0" encoding="utf-8"?>
<worksheet xmlns="http://schemas.openxmlformats.org/spreadsheetml/2006/main" xmlns:r="http://schemas.openxmlformats.org/officeDocument/2006/relationships">
  <dimension ref="A1:E11"/>
  <sheetViews>
    <sheetView showGridLines="0" zoomScalePageLayoutView="0" workbookViewId="0" topLeftCell="A1">
      <selection activeCell="B16" sqref="B16"/>
    </sheetView>
  </sheetViews>
  <sheetFormatPr defaultColWidth="8.7109375" defaultRowHeight="12.75" customHeight="1"/>
  <cols>
    <col min="1" max="1" width="8.7109375" style="1" customWidth="1"/>
    <col min="2" max="2" width="43.421875" style="1" customWidth="1"/>
    <col min="3" max="6" width="8.7109375" style="1" customWidth="1"/>
    <col min="7" max="16384" width="8.7109375" style="1" customWidth="1"/>
  </cols>
  <sheetData>
    <row r="1" spans="1:5" ht="13.5" customHeight="1">
      <c r="A1" s="205" t="s">
        <v>401</v>
      </c>
      <c r="B1" s="205" t="s">
        <v>402</v>
      </c>
      <c r="C1" s="201"/>
      <c r="D1" s="201"/>
      <c r="E1" s="201"/>
    </row>
    <row r="2" spans="1:5" ht="13.5" customHeight="1">
      <c r="A2" s="205" t="s">
        <v>403</v>
      </c>
      <c r="B2" s="205" t="s">
        <v>77</v>
      </c>
      <c r="C2" s="201"/>
      <c r="D2" s="201"/>
      <c r="E2" s="201"/>
    </row>
    <row r="3" spans="1:5" ht="13.5" customHeight="1">
      <c r="A3" s="205" t="s">
        <v>404</v>
      </c>
      <c r="B3" s="205" t="s">
        <v>405</v>
      </c>
      <c r="C3" s="201"/>
      <c r="D3" s="201"/>
      <c r="E3" s="201"/>
    </row>
    <row r="4" spans="1:5" ht="13.5" customHeight="1">
      <c r="A4" s="205" t="s">
        <v>406</v>
      </c>
      <c r="B4" s="205" t="s">
        <v>407</v>
      </c>
      <c r="C4" s="201"/>
      <c r="D4" s="201"/>
      <c r="E4" s="201"/>
    </row>
    <row r="5" spans="1:5" ht="13.5" customHeight="1">
      <c r="A5" s="201"/>
      <c r="B5" s="205" t="s">
        <v>408</v>
      </c>
      <c r="C5" s="201"/>
      <c r="D5" s="201"/>
      <c r="E5" s="201"/>
    </row>
    <row r="6" spans="1:5" ht="13.5" customHeight="1">
      <c r="A6" s="201"/>
      <c r="B6" s="205" t="s">
        <v>409</v>
      </c>
      <c r="C6" s="201"/>
      <c r="D6" s="201"/>
      <c r="E6" s="201"/>
    </row>
    <row r="7" spans="1:5" ht="13.5" customHeight="1">
      <c r="A7" s="201"/>
      <c r="B7" s="205" t="s">
        <v>410</v>
      </c>
      <c r="C7" s="201"/>
      <c r="D7" s="201"/>
      <c r="E7" s="201"/>
    </row>
    <row r="8" spans="1:5" ht="13.5" customHeight="1">
      <c r="A8" s="201"/>
      <c r="B8" s="205" t="s">
        <v>411</v>
      </c>
      <c r="C8" s="201"/>
      <c r="D8" s="201"/>
      <c r="E8" s="201"/>
    </row>
    <row r="9" spans="1:5" ht="13.5" customHeight="1">
      <c r="A9" s="201"/>
      <c r="B9" s="201"/>
      <c r="C9" s="201"/>
      <c r="D9" s="201"/>
      <c r="E9" s="201"/>
    </row>
    <row r="10" spans="1:5" ht="13.5" customHeight="1">
      <c r="A10" s="201"/>
      <c r="B10" s="201"/>
      <c r="C10" s="201"/>
      <c r="D10" s="201"/>
      <c r="E10" s="201"/>
    </row>
    <row r="11" spans="1:5" ht="13.5" customHeight="1">
      <c r="A11" s="201"/>
      <c r="B11" s="201"/>
      <c r="C11" s="201"/>
      <c r="D11" s="201"/>
      <c r="E11" s="201"/>
    </row>
  </sheetData>
  <sheetProtection/>
  <printOptions/>
  <pageMargins left="0.7" right="0.7" top="0.75" bottom="0.75" header="0.3" footer="0.3"/>
  <pageSetup horizontalDpi="600" verticalDpi="600"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showGridLines="0" tabSelected="1" zoomScale="140" zoomScaleNormal="140" zoomScalePageLayoutView="0" workbookViewId="0" topLeftCell="A1">
      <selection activeCell="D14" sqref="D14"/>
    </sheetView>
  </sheetViews>
  <sheetFormatPr defaultColWidth="11.421875" defaultRowHeight="12.75" customHeight="1"/>
  <cols>
    <col min="1" max="4" width="11.421875" style="1" customWidth="1"/>
    <col min="5" max="5" width="16.7109375" style="1" customWidth="1"/>
    <col min="6" max="6" width="2.421875" style="1" customWidth="1"/>
    <col min="7" max="7" width="11.7109375" style="1" customWidth="1"/>
    <col min="8" max="8" width="13.421875" style="1" customWidth="1"/>
    <col min="9" max="9" width="13.00390625" style="1" customWidth="1"/>
    <col min="10" max="10" width="11.421875" style="1" customWidth="1"/>
    <col min="11" max="11" width="21.421875" style="1" customWidth="1"/>
    <col min="12" max="12" width="11.421875" style="1" customWidth="1"/>
    <col min="13" max="16384" width="11.421875" style="1" customWidth="1"/>
  </cols>
  <sheetData>
    <row r="1" spans="1:11" ht="12.75" customHeight="1">
      <c r="A1" s="47"/>
      <c r="B1" s="48"/>
      <c r="C1" s="48"/>
      <c r="D1" s="48"/>
      <c r="E1" s="48"/>
      <c r="F1" s="48"/>
      <c r="G1" s="48"/>
      <c r="H1" s="48"/>
      <c r="I1" s="48"/>
      <c r="J1" s="280"/>
      <c r="K1" s="281"/>
    </row>
    <row r="2" spans="1:11" ht="22.5" customHeight="1">
      <c r="A2" s="49"/>
      <c r="B2" s="50"/>
      <c r="C2" s="50"/>
      <c r="D2" s="50"/>
      <c r="E2" s="50"/>
      <c r="F2" s="50"/>
      <c r="G2" s="50"/>
      <c r="H2" s="50"/>
      <c r="I2" s="50"/>
      <c r="J2" s="50"/>
      <c r="K2" s="51"/>
    </row>
    <row r="3" spans="1:11" ht="12.75" customHeight="1">
      <c r="A3" s="52"/>
      <c r="B3" s="53"/>
      <c r="C3" s="53"/>
      <c r="D3" s="53"/>
      <c r="E3" s="53"/>
      <c r="F3" s="53"/>
      <c r="G3" s="53"/>
      <c r="H3" s="53"/>
      <c r="I3" s="54" t="s">
        <v>72</v>
      </c>
      <c r="J3" s="21"/>
      <c r="K3" s="7"/>
    </row>
    <row r="4" spans="1:11" ht="12.75" customHeight="1">
      <c r="A4" s="52"/>
      <c r="B4" s="53"/>
      <c r="C4" s="53"/>
      <c r="D4" s="53"/>
      <c r="E4" s="53"/>
      <c r="F4" s="53"/>
      <c r="G4" s="53"/>
      <c r="H4" s="53"/>
      <c r="I4" s="21"/>
      <c r="J4" s="21"/>
      <c r="K4" s="7"/>
    </row>
    <row r="5" spans="1:11" ht="12.75" customHeight="1">
      <c r="A5" s="52"/>
      <c r="B5" s="53"/>
      <c r="C5" s="53"/>
      <c r="D5" s="53"/>
      <c r="E5" s="53"/>
      <c r="F5" s="53"/>
      <c r="G5" s="53"/>
      <c r="H5" s="53"/>
      <c r="I5" s="54" t="s">
        <v>73</v>
      </c>
      <c r="J5" s="21"/>
      <c r="K5" s="7"/>
    </row>
    <row r="6" spans="1:11" ht="12.75" customHeight="1">
      <c r="A6" s="52"/>
      <c r="B6" s="53"/>
      <c r="C6" s="53"/>
      <c r="D6" s="53"/>
      <c r="E6" s="53"/>
      <c r="F6" s="53"/>
      <c r="G6" s="53"/>
      <c r="H6" s="53"/>
      <c r="I6" s="53"/>
      <c r="J6" s="21"/>
      <c r="K6" s="7"/>
    </row>
    <row r="7" spans="1:11" ht="12.75" customHeight="1">
      <c r="A7" s="55"/>
      <c r="B7" s="56"/>
      <c r="C7" s="56"/>
      <c r="D7" s="56"/>
      <c r="E7" s="57"/>
      <c r="F7" s="21"/>
      <c r="G7" s="57"/>
      <c r="H7" s="57"/>
      <c r="I7" s="57"/>
      <c r="J7" s="57"/>
      <c r="K7" s="58"/>
    </row>
    <row r="8" spans="1:11" ht="12.75" customHeight="1">
      <c r="A8" s="310" t="s">
        <v>74</v>
      </c>
      <c r="B8" s="311"/>
      <c r="C8" s="312" t="s">
        <v>413</v>
      </c>
      <c r="D8" s="312"/>
      <c r="E8" s="312"/>
      <c r="F8" s="59"/>
      <c r="G8" s="258" t="s">
        <v>75</v>
      </c>
      <c r="H8" s="259"/>
      <c r="I8" s="299"/>
      <c r="J8" s="300"/>
      <c r="K8" s="301"/>
    </row>
    <row r="9" spans="1:11" ht="12.75" customHeight="1">
      <c r="A9" s="310" t="s">
        <v>76</v>
      </c>
      <c r="B9" s="311"/>
      <c r="C9" s="316" t="s">
        <v>77</v>
      </c>
      <c r="D9" s="317"/>
      <c r="E9" s="318"/>
      <c r="F9" s="59"/>
      <c r="G9" s="258" t="s">
        <v>78</v>
      </c>
      <c r="H9" s="259"/>
      <c r="I9" s="299"/>
      <c r="J9" s="300"/>
      <c r="K9" s="301"/>
    </row>
    <row r="10" spans="1:11" ht="12.75" customHeight="1">
      <c r="A10" s="310" t="s">
        <v>79</v>
      </c>
      <c r="B10" s="311"/>
      <c r="C10" s="312" t="s">
        <v>414</v>
      </c>
      <c r="D10" s="312"/>
      <c r="E10" s="312"/>
      <c r="F10" s="59"/>
      <c r="G10" s="258" t="s">
        <v>80</v>
      </c>
      <c r="H10" s="259"/>
      <c r="I10" s="299"/>
      <c r="J10" s="300"/>
      <c r="K10" s="301"/>
    </row>
    <row r="11" spans="1:11" ht="12.75" customHeight="1">
      <c r="A11" s="310" t="s">
        <v>81</v>
      </c>
      <c r="B11" s="311"/>
      <c r="C11" s="312"/>
      <c r="D11" s="312"/>
      <c r="E11" s="312"/>
      <c r="F11" s="59"/>
      <c r="G11" s="258" t="s">
        <v>82</v>
      </c>
      <c r="H11" s="259"/>
      <c r="I11" s="299"/>
      <c r="J11" s="300"/>
      <c r="K11" s="301"/>
    </row>
    <row r="12" spans="1:11" ht="12.75" customHeight="1">
      <c r="A12" s="60"/>
      <c r="B12" s="61"/>
      <c r="C12" s="61"/>
      <c r="D12" s="62"/>
      <c r="E12" s="62"/>
      <c r="F12" s="21"/>
      <c r="G12" s="319"/>
      <c r="H12" s="319"/>
      <c r="I12" s="290"/>
      <c r="J12" s="291"/>
      <c r="K12" s="292"/>
    </row>
    <row r="13" spans="1:11" ht="13.5" customHeight="1">
      <c r="A13" s="313" t="s">
        <v>83</v>
      </c>
      <c r="B13" s="315"/>
      <c r="C13" s="315"/>
      <c r="D13" s="63"/>
      <c r="E13" s="21"/>
      <c r="F13" s="21"/>
      <c r="G13" s="21"/>
      <c r="H13" s="21"/>
      <c r="I13" s="21"/>
      <c r="J13" s="57"/>
      <c r="K13" s="58"/>
    </row>
    <row r="14" spans="1:11" ht="13.5" customHeight="1">
      <c r="A14" s="314"/>
      <c r="B14" s="315"/>
      <c r="C14" s="315"/>
      <c r="D14" s="63"/>
      <c r="E14" s="21"/>
      <c r="F14" s="21"/>
      <c r="G14" s="21"/>
      <c r="H14" s="21"/>
      <c r="I14" s="64" t="s">
        <v>84</v>
      </c>
      <c r="J14" s="293">
        <f>AVERAGE(G18,G21,G24,G27,G30,G33)</f>
        <v>0.9104470959595958</v>
      </c>
      <c r="K14" s="294"/>
    </row>
    <row r="15" spans="1:11" ht="12.75" customHeight="1">
      <c r="A15" s="65"/>
      <c r="B15" s="62"/>
      <c r="C15" s="62"/>
      <c r="D15" s="21"/>
      <c r="E15" s="21"/>
      <c r="F15" s="21"/>
      <c r="G15" s="66"/>
      <c r="H15" s="21"/>
      <c r="I15" s="67"/>
      <c r="J15" s="295"/>
      <c r="K15" s="296"/>
    </row>
    <row r="16" spans="1:11" ht="12.75" customHeight="1">
      <c r="A16" s="68"/>
      <c r="B16" s="21"/>
      <c r="C16" s="21"/>
      <c r="D16" s="21"/>
      <c r="E16" s="21"/>
      <c r="F16" s="69"/>
      <c r="G16" s="70" t="s">
        <v>85</v>
      </c>
      <c r="H16" s="71"/>
      <c r="I16" s="67"/>
      <c r="J16" s="297"/>
      <c r="K16" s="298"/>
    </row>
    <row r="17" spans="1:11" ht="12.75" customHeight="1">
      <c r="A17" s="68"/>
      <c r="B17" s="21"/>
      <c r="C17" s="21"/>
      <c r="D17" s="21"/>
      <c r="E17" s="21"/>
      <c r="F17" s="21"/>
      <c r="G17" s="72" t="s">
        <v>86</v>
      </c>
      <c r="H17" s="21"/>
      <c r="I17" s="21"/>
      <c r="J17" s="62"/>
      <c r="K17" s="73"/>
    </row>
    <row r="18" spans="1:11" ht="18.75" customHeight="1">
      <c r="A18" s="74">
        <v>1</v>
      </c>
      <c r="B18" s="75" t="s">
        <v>87</v>
      </c>
      <c r="C18" s="76"/>
      <c r="D18" s="76"/>
      <c r="E18" s="76"/>
      <c r="F18" s="67"/>
      <c r="G18" s="262">
        <f>IF(C9="Select Supplier Type",APQP!$E$30,IF(C9="Purchased Part Production Suppliers",APQP!$E$30,"N/A"))</f>
        <v>0.9090909090909091</v>
      </c>
      <c r="H18" s="63"/>
      <c r="I18" s="77" t="s">
        <v>88</v>
      </c>
      <c r="J18" s="57"/>
      <c r="K18" s="58"/>
    </row>
    <row r="19" spans="1:11" ht="18.75" customHeight="1">
      <c r="A19" s="68"/>
      <c r="B19" s="78"/>
      <c r="C19" s="79"/>
      <c r="D19" s="76"/>
      <c r="E19" s="76"/>
      <c r="F19" s="67"/>
      <c r="G19" s="263"/>
      <c r="H19" s="59"/>
      <c r="I19" s="80" t="s">
        <v>89</v>
      </c>
      <c r="J19" s="62"/>
      <c r="K19" s="81"/>
    </row>
    <row r="20" spans="1:11" ht="18.75" customHeight="1">
      <c r="A20" s="68"/>
      <c r="B20" s="82"/>
      <c r="C20" s="82"/>
      <c r="D20" s="21"/>
      <c r="E20" s="21"/>
      <c r="F20" s="21"/>
      <c r="G20" s="83"/>
      <c r="H20" s="67"/>
      <c r="I20" s="84" t="s">
        <v>90</v>
      </c>
      <c r="J20" s="85" t="s">
        <v>91</v>
      </c>
      <c r="K20" s="86"/>
    </row>
    <row r="21" spans="1:11" ht="18.75" customHeight="1">
      <c r="A21" s="74">
        <v>2</v>
      </c>
      <c r="B21" s="75" t="s">
        <v>92</v>
      </c>
      <c r="C21" s="76"/>
      <c r="D21" s="76"/>
      <c r="E21" s="76"/>
      <c r="F21" s="67"/>
      <c r="G21" s="262">
        <f>IF(C9="Select Supplier Type",'Supplier Management'!E21,IF(C9="Purchased Part Production Suppliers",'Supplier Management'!E21,"N/A"))</f>
        <v>0.8500000000000001</v>
      </c>
      <c r="H21" s="59"/>
      <c r="I21" s="84" t="s">
        <v>93</v>
      </c>
      <c r="J21" s="87" t="s">
        <v>94</v>
      </c>
      <c r="K21" s="88"/>
    </row>
    <row r="22" spans="1:11" ht="18.75" customHeight="1">
      <c r="A22" s="68"/>
      <c r="B22" s="78"/>
      <c r="C22" s="79"/>
      <c r="D22" s="76"/>
      <c r="E22" s="76"/>
      <c r="F22" s="67"/>
      <c r="G22" s="263"/>
      <c r="H22" s="59"/>
      <c r="I22" s="89" t="s">
        <v>95</v>
      </c>
      <c r="J22" s="90" t="s">
        <v>96</v>
      </c>
      <c r="K22" s="91"/>
    </row>
    <row r="23" spans="1:11" ht="18.75" customHeight="1">
      <c r="A23" s="68"/>
      <c r="B23" s="82"/>
      <c r="C23" s="82"/>
      <c r="D23" s="21"/>
      <c r="E23" s="21"/>
      <c r="F23" s="21"/>
      <c r="G23" s="61"/>
      <c r="H23" s="21"/>
      <c r="I23" s="62"/>
      <c r="J23" s="62"/>
      <c r="K23" s="73"/>
    </row>
    <row r="24" spans="1:11" ht="18.75" customHeight="1">
      <c r="A24" s="74">
        <v>3</v>
      </c>
      <c r="B24" s="75" t="s">
        <v>97</v>
      </c>
      <c r="C24" s="79"/>
      <c r="D24" s="76"/>
      <c r="E24" s="76"/>
      <c r="F24" s="67"/>
      <c r="G24" s="262">
        <f>IF(C9="Select Supplier Type",'Process analysis-production'!E79,IF(C9="Purchased Part Production Suppliers",'Process analysis-production'!E79,"N/A"))</f>
        <v>0.9617916666666657</v>
      </c>
      <c r="H24" s="92"/>
      <c r="I24" s="282" t="s">
        <v>98</v>
      </c>
      <c r="J24" s="283"/>
      <c r="K24" s="284"/>
    </row>
    <row r="25" spans="1:11" ht="18.75" customHeight="1">
      <c r="A25" s="68"/>
      <c r="B25" s="78"/>
      <c r="C25" s="79"/>
      <c r="D25" s="76"/>
      <c r="E25" s="76"/>
      <c r="F25" s="67"/>
      <c r="G25" s="263"/>
      <c r="H25" s="92"/>
      <c r="I25" s="285" t="s">
        <v>99</v>
      </c>
      <c r="J25" s="286"/>
      <c r="K25" s="287"/>
    </row>
    <row r="26" spans="1:11" ht="18.75" customHeight="1">
      <c r="A26" s="68"/>
      <c r="B26" s="82"/>
      <c r="C26" s="82"/>
      <c r="D26" s="21"/>
      <c r="E26" s="21"/>
      <c r="F26" s="21"/>
      <c r="G26" s="61"/>
      <c r="H26" s="93"/>
      <c r="I26" s="285" t="s">
        <v>100</v>
      </c>
      <c r="J26" s="286"/>
      <c r="K26" s="287"/>
    </row>
    <row r="27" spans="1:11" ht="18.75" customHeight="1">
      <c r="A27" s="74">
        <v>4</v>
      </c>
      <c r="B27" s="75" t="s">
        <v>101</v>
      </c>
      <c r="C27" s="76"/>
      <c r="D27" s="76"/>
      <c r="E27" s="76"/>
      <c r="F27" s="67"/>
      <c r="G27" s="262">
        <f>'Customer Support'!E19</f>
        <v>0.9583333333333334</v>
      </c>
      <c r="H27" s="92"/>
      <c r="I27" s="285" t="s">
        <v>102</v>
      </c>
      <c r="J27" s="286"/>
      <c r="K27" s="287"/>
    </row>
    <row r="28" spans="1:11" ht="18.75" customHeight="1">
      <c r="A28" s="68"/>
      <c r="B28" s="78"/>
      <c r="C28" s="79"/>
      <c r="D28" s="76"/>
      <c r="E28" s="76"/>
      <c r="F28" s="67"/>
      <c r="G28" s="263"/>
      <c r="H28" s="92"/>
      <c r="I28" s="288"/>
      <c r="J28" s="288"/>
      <c r="K28" s="289"/>
    </row>
    <row r="29" spans="1:11" ht="18.75" customHeight="1">
      <c r="A29" s="68"/>
      <c r="B29" s="21"/>
      <c r="C29" s="82"/>
      <c r="D29" s="21"/>
      <c r="E29" s="21"/>
      <c r="F29" s="21"/>
      <c r="G29" s="94" t="s">
        <v>103</v>
      </c>
      <c r="H29" s="67"/>
      <c r="I29" s="270" t="s">
        <v>104</v>
      </c>
      <c r="J29" s="271"/>
      <c r="K29" s="272"/>
    </row>
    <row r="30" spans="1:11" ht="18.75" customHeight="1">
      <c r="A30" s="74">
        <v>5</v>
      </c>
      <c r="B30" s="75" t="s">
        <v>105</v>
      </c>
      <c r="C30" s="76"/>
      <c r="D30" s="76"/>
      <c r="E30" s="76"/>
      <c r="F30" s="67"/>
      <c r="G30" s="262">
        <f>'Social Responsibility'!E45</f>
        <v>0.9834666666666664</v>
      </c>
      <c r="H30" s="59"/>
      <c r="I30" s="273"/>
      <c r="J30" s="274"/>
      <c r="K30" s="275"/>
    </row>
    <row r="31" spans="1:11" ht="18.75" customHeight="1">
      <c r="A31" s="68"/>
      <c r="B31" s="78"/>
      <c r="C31" s="79"/>
      <c r="D31" s="76"/>
      <c r="E31" s="76"/>
      <c r="F31" s="67"/>
      <c r="G31" s="263"/>
      <c r="H31" s="95"/>
      <c r="I31" s="273"/>
      <c r="J31" s="274"/>
      <c r="K31" s="275"/>
    </row>
    <row r="32" spans="1:11" ht="12.75" customHeight="1">
      <c r="A32" s="68"/>
      <c r="B32" s="82"/>
      <c r="C32" s="82"/>
      <c r="D32" s="21"/>
      <c r="E32" s="21"/>
      <c r="F32" s="21"/>
      <c r="G32" s="61"/>
      <c r="H32" s="96"/>
      <c r="I32" s="276"/>
      <c r="J32" s="277"/>
      <c r="K32" s="278"/>
    </row>
    <row r="33" spans="1:11" ht="15.75" customHeight="1">
      <c r="A33" s="18">
        <v>6</v>
      </c>
      <c r="B33" s="75" t="s">
        <v>106</v>
      </c>
      <c r="C33" s="76"/>
      <c r="D33" s="76"/>
      <c r="E33" s="76"/>
      <c r="F33" s="67"/>
      <c r="G33" s="262">
        <f>Security!E19</f>
        <v>0.8</v>
      </c>
      <c r="H33" s="92"/>
      <c r="I33" s="62"/>
      <c r="J33" s="62"/>
      <c r="K33" s="97" t="s">
        <v>103</v>
      </c>
    </row>
    <row r="34" spans="1:11" ht="16.5" customHeight="1">
      <c r="A34" s="98"/>
      <c r="B34" s="99"/>
      <c r="C34" s="100"/>
      <c r="D34" s="101"/>
      <c r="E34" s="101"/>
      <c r="F34" s="67"/>
      <c r="G34" s="279"/>
      <c r="H34" s="102"/>
      <c r="I34" s="103"/>
      <c r="J34" s="103"/>
      <c r="K34" s="104"/>
    </row>
    <row r="35" spans="1:11" ht="16.5" customHeight="1">
      <c r="A35" s="329" t="s">
        <v>107</v>
      </c>
      <c r="B35" s="330"/>
      <c r="C35" s="330"/>
      <c r="D35" s="330"/>
      <c r="E35" s="331"/>
      <c r="F35" s="105"/>
      <c r="G35" s="264" t="s">
        <v>108</v>
      </c>
      <c r="H35" s="265"/>
      <c r="I35" s="265"/>
      <c r="J35" s="265"/>
      <c r="K35" s="266"/>
    </row>
    <row r="36" spans="1:11" ht="15.75" customHeight="1">
      <c r="A36" s="326" t="s">
        <v>103</v>
      </c>
      <c r="B36" s="327"/>
      <c r="C36" s="327"/>
      <c r="D36" s="327"/>
      <c r="E36" s="328"/>
      <c r="F36" s="105"/>
      <c r="G36" s="267" t="s">
        <v>103</v>
      </c>
      <c r="H36" s="268"/>
      <c r="I36" s="268"/>
      <c r="J36" s="268"/>
      <c r="K36" s="269"/>
    </row>
    <row r="37" spans="1:11" ht="13.5" customHeight="1">
      <c r="A37" s="332"/>
      <c r="B37" s="333"/>
      <c r="C37" s="333"/>
      <c r="D37" s="333"/>
      <c r="E37" s="334"/>
      <c r="F37" s="105"/>
      <c r="G37" s="260"/>
      <c r="H37" s="243"/>
      <c r="I37" s="243"/>
      <c r="J37" s="243"/>
      <c r="K37" s="261"/>
    </row>
    <row r="38" spans="1:11" ht="12.75" customHeight="1">
      <c r="A38" s="242"/>
      <c r="B38" s="243"/>
      <c r="C38" s="243"/>
      <c r="D38" s="243"/>
      <c r="E38" s="244"/>
      <c r="F38" s="105"/>
      <c r="G38" s="260"/>
      <c r="H38" s="243"/>
      <c r="I38" s="243"/>
      <c r="J38" s="243"/>
      <c r="K38" s="261"/>
    </row>
    <row r="39" spans="1:11" ht="12.75" customHeight="1">
      <c r="A39" s="242"/>
      <c r="B39" s="243"/>
      <c r="C39" s="243"/>
      <c r="D39" s="243"/>
      <c r="E39" s="244"/>
      <c r="F39" s="105"/>
      <c r="G39" s="260"/>
      <c r="H39" s="243"/>
      <c r="I39" s="243"/>
      <c r="J39" s="243"/>
      <c r="K39" s="261"/>
    </row>
    <row r="40" spans="1:11" ht="12.75" customHeight="1">
      <c r="A40" s="242"/>
      <c r="B40" s="243"/>
      <c r="C40" s="243"/>
      <c r="D40" s="243"/>
      <c r="E40" s="244"/>
      <c r="F40" s="105"/>
      <c r="G40" s="260"/>
      <c r="H40" s="243"/>
      <c r="I40" s="243"/>
      <c r="J40" s="243"/>
      <c r="K40" s="261"/>
    </row>
    <row r="41" spans="1:11" ht="12.75" customHeight="1">
      <c r="A41" s="242"/>
      <c r="B41" s="243"/>
      <c r="C41" s="243"/>
      <c r="D41" s="243"/>
      <c r="E41" s="244"/>
      <c r="F41" s="105"/>
      <c r="G41" s="260"/>
      <c r="H41" s="243"/>
      <c r="I41" s="243"/>
      <c r="J41" s="243"/>
      <c r="K41" s="261"/>
    </row>
    <row r="42" spans="1:11" ht="12.75" customHeight="1">
      <c r="A42" s="242"/>
      <c r="B42" s="243"/>
      <c r="C42" s="243"/>
      <c r="D42" s="243"/>
      <c r="E42" s="244"/>
      <c r="F42" s="105"/>
      <c r="G42" s="260"/>
      <c r="H42" s="243"/>
      <c r="I42" s="243"/>
      <c r="J42" s="243"/>
      <c r="K42" s="261"/>
    </row>
    <row r="43" spans="1:11" ht="12.75" customHeight="1">
      <c r="A43" s="242"/>
      <c r="B43" s="243"/>
      <c r="C43" s="243"/>
      <c r="D43" s="243"/>
      <c r="E43" s="244"/>
      <c r="F43" s="105"/>
      <c r="G43" s="260"/>
      <c r="H43" s="243"/>
      <c r="I43" s="243"/>
      <c r="J43" s="243"/>
      <c r="K43" s="261"/>
    </row>
    <row r="44" spans="1:11" ht="12.75" customHeight="1">
      <c r="A44" s="242"/>
      <c r="B44" s="243"/>
      <c r="C44" s="243"/>
      <c r="D44" s="243"/>
      <c r="E44" s="244"/>
      <c r="F44" s="105"/>
      <c r="G44" s="260"/>
      <c r="H44" s="243"/>
      <c r="I44" s="243"/>
      <c r="J44" s="243"/>
      <c r="K44" s="261"/>
    </row>
    <row r="45" spans="1:11" ht="12.75" customHeight="1">
      <c r="A45" s="242"/>
      <c r="B45" s="243"/>
      <c r="C45" s="243"/>
      <c r="D45" s="243"/>
      <c r="E45" s="244"/>
      <c r="F45" s="105"/>
      <c r="G45" s="260"/>
      <c r="H45" s="243"/>
      <c r="I45" s="243"/>
      <c r="J45" s="243"/>
      <c r="K45" s="261"/>
    </row>
    <row r="46" spans="1:11" ht="13.5" customHeight="1">
      <c r="A46" s="323"/>
      <c r="B46" s="324"/>
      <c r="C46" s="324"/>
      <c r="D46" s="324"/>
      <c r="E46" s="325"/>
      <c r="F46" s="105"/>
      <c r="G46" s="320"/>
      <c r="H46" s="321"/>
      <c r="I46" s="321"/>
      <c r="J46" s="321"/>
      <c r="K46" s="322"/>
    </row>
    <row r="47" spans="1:11" ht="13.5" customHeight="1">
      <c r="A47" s="106"/>
      <c r="B47" s="107"/>
      <c r="C47" s="107"/>
      <c r="D47" s="107"/>
      <c r="E47" s="108"/>
      <c r="F47" s="109"/>
      <c r="G47" s="110"/>
      <c r="H47" s="110"/>
      <c r="I47" s="111"/>
      <c r="J47" s="111"/>
      <c r="K47" s="112"/>
    </row>
    <row r="48" spans="1:11" ht="12.75" customHeight="1">
      <c r="A48" s="113" t="s">
        <v>109</v>
      </c>
      <c r="B48" s="114"/>
      <c r="C48" s="114"/>
      <c r="D48" s="114"/>
      <c r="E48" s="115"/>
      <c r="F48" s="115"/>
      <c r="G48" s="115"/>
      <c r="H48" s="115"/>
      <c r="I48" s="57"/>
      <c r="J48" s="57"/>
      <c r="K48" s="58"/>
    </row>
    <row r="49" spans="1:11" ht="12.75" customHeight="1">
      <c r="A49" s="245"/>
      <c r="B49" s="246"/>
      <c r="C49" s="246"/>
      <c r="D49" s="246"/>
      <c r="E49" s="246"/>
      <c r="F49" s="246"/>
      <c r="G49" s="246"/>
      <c r="H49" s="246"/>
      <c r="I49" s="246"/>
      <c r="J49" s="246"/>
      <c r="K49" s="247"/>
    </row>
    <row r="50" spans="1:11" ht="12.75" customHeight="1">
      <c r="A50" s="248"/>
      <c r="B50" s="249"/>
      <c r="C50" s="249"/>
      <c r="D50" s="249"/>
      <c r="E50" s="249"/>
      <c r="F50" s="249"/>
      <c r="G50" s="249"/>
      <c r="H50" s="249"/>
      <c r="I50" s="249"/>
      <c r="J50" s="249"/>
      <c r="K50" s="250"/>
    </row>
    <row r="51" spans="1:11" ht="12.75" customHeight="1">
      <c r="A51" s="251"/>
      <c r="B51" s="252"/>
      <c r="C51" s="252"/>
      <c r="D51" s="252"/>
      <c r="E51" s="252"/>
      <c r="F51" s="252"/>
      <c r="G51" s="252"/>
      <c r="H51" s="252"/>
      <c r="I51" s="252"/>
      <c r="J51" s="252"/>
      <c r="K51" s="253"/>
    </row>
    <row r="52" spans="1:11" ht="12.75" customHeight="1">
      <c r="A52" s="116"/>
      <c r="B52" s="83"/>
      <c r="C52" s="83"/>
      <c r="D52" s="83"/>
      <c r="E52" s="117"/>
      <c r="F52" s="117"/>
      <c r="G52" s="83"/>
      <c r="H52" s="83"/>
      <c r="I52" s="83"/>
      <c r="J52" s="83"/>
      <c r="K52" s="118"/>
    </row>
    <row r="53" spans="1:11" ht="12.75" customHeight="1">
      <c r="A53" s="256" t="s">
        <v>110</v>
      </c>
      <c r="B53" s="257"/>
      <c r="C53" s="257"/>
      <c r="D53" s="257"/>
      <c r="E53" s="63"/>
      <c r="F53" s="67"/>
      <c r="G53" s="307" t="s">
        <v>111</v>
      </c>
      <c r="H53" s="308"/>
      <c r="I53" s="308"/>
      <c r="J53" s="309"/>
      <c r="K53" s="119"/>
    </row>
    <row r="54" spans="1:11" ht="12.75" customHeight="1">
      <c r="A54" s="240" t="s">
        <v>103</v>
      </c>
      <c r="B54" s="241"/>
      <c r="C54" s="241"/>
      <c r="D54" s="241"/>
      <c r="E54" s="63"/>
      <c r="F54" s="67"/>
      <c r="G54" s="254" t="s">
        <v>112</v>
      </c>
      <c r="H54" s="255"/>
      <c r="I54" s="254" t="s">
        <v>113</v>
      </c>
      <c r="J54" s="255"/>
      <c r="K54" s="119"/>
    </row>
    <row r="55" spans="1:11" ht="12.75" customHeight="1">
      <c r="A55" s="303" t="s">
        <v>114</v>
      </c>
      <c r="B55" s="304"/>
      <c r="C55" s="302"/>
      <c r="D55" s="302"/>
      <c r="E55" s="63"/>
      <c r="F55" s="67"/>
      <c r="G55" s="120" t="s">
        <v>115</v>
      </c>
      <c r="H55" s="121"/>
      <c r="I55" s="121"/>
      <c r="J55" s="121"/>
      <c r="K55" s="119"/>
    </row>
    <row r="56" spans="1:11" ht="12.75" customHeight="1">
      <c r="A56" s="305"/>
      <c r="B56" s="306"/>
      <c r="C56" s="302"/>
      <c r="D56" s="302"/>
      <c r="E56" s="63"/>
      <c r="F56" s="67"/>
      <c r="G56" s="122" t="s">
        <v>103</v>
      </c>
      <c r="H56" s="123"/>
      <c r="I56" s="123"/>
      <c r="J56" s="123"/>
      <c r="K56" s="119"/>
    </row>
    <row r="57" spans="1:11" ht="12.75" customHeight="1">
      <c r="A57" s="65"/>
      <c r="B57" s="62"/>
      <c r="C57" s="62"/>
      <c r="D57" s="62"/>
      <c r="E57" s="21"/>
      <c r="F57" s="67"/>
      <c r="G57" s="120" t="s">
        <v>116</v>
      </c>
      <c r="H57" s="121"/>
      <c r="I57" s="121"/>
      <c r="J57" s="121"/>
      <c r="K57" s="119"/>
    </row>
    <row r="58" spans="1:11" ht="12.75" customHeight="1">
      <c r="A58" s="68"/>
      <c r="B58" s="21"/>
      <c r="C58" s="21"/>
      <c r="D58" s="21"/>
      <c r="E58" s="21"/>
      <c r="F58" s="67"/>
      <c r="G58" s="122" t="s">
        <v>103</v>
      </c>
      <c r="H58" s="123"/>
      <c r="I58" s="123"/>
      <c r="J58" s="123"/>
      <c r="K58" s="119"/>
    </row>
    <row r="59" spans="1:11" ht="12.75" customHeight="1">
      <c r="A59" s="68"/>
      <c r="B59" s="21"/>
      <c r="C59" s="21"/>
      <c r="D59" s="21"/>
      <c r="E59" s="21"/>
      <c r="F59" s="21"/>
      <c r="G59" s="62"/>
      <c r="H59" s="62"/>
      <c r="I59" s="62"/>
      <c r="J59" s="62"/>
      <c r="K59" s="7"/>
    </row>
    <row r="60" spans="1:11" ht="12.75" customHeight="1">
      <c r="A60" s="68"/>
      <c r="B60" s="21"/>
      <c r="C60" s="21"/>
      <c r="D60" s="21"/>
      <c r="E60" s="21"/>
      <c r="F60" s="21"/>
      <c r="G60" s="21"/>
      <c r="H60" s="21"/>
      <c r="I60" s="21"/>
      <c r="J60" s="21"/>
      <c r="K60" s="7"/>
    </row>
    <row r="61" spans="1:11" ht="12.75" customHeight="1">
      <c r="A61" s="68"/>
      <c r="B61" s="21"/>
      <c r="C61" s="21"/>
      <c r="D61" s="21"/>
      <c r="E61" s="21"/>
      <c r="F61" s="21"/>
      <c r="G61" s="21"/>
      <c r="H61" s="21"/>
      <c r="I61" s="21"/>
      <c r="J61" s="21"/>
      <c r="K61" s="7"/>
    </row>
    <row r="62" spans="1:11" ht="12.75" customHeight="1">
      <c r="A62" s="68"/>
      <c r="B62" s="21"/>
      <c r="C62" s="21"/>
      <c r="D62" s="21"/>
      <c r="E62" s="21"/>
      <c r="F62" s="21"/>
      <c r="G62" s="21"/>
      <c r="H62" s="21"/>
      <c r="I62" s="21"/>
      <c r="J62" s="21"/>
      <c r="K62" s="7"/>
    </row>
    <row r="63" spans="1:11" ht="12.75" customHeight="1">
      <c r="A63" s="68"/>
      <c r="B63" s="21"/>
      <c r="C63" s="21"/>
      <c r="D63" s="21"/>
      <c r="E63" s="21"/>
      <c r="F63" s="21"/>
      <c r="G63" s="21"/>
      <c r="H63" s="21"/>
      <c r="I63" s="21"/>
      <c r="J63" s="21"/>
      <c r="K63" s="7"/>
    </row>
    <row r="64" spans="1:11" ht="12.75" customHeight="1">
      <c r="A64" s="68"/>
      <c r="B64" s="21"/>
      <c r="C64" s="21"/>
      <c r="D64" s="21"/>
      <c r="E64" s="21"/>
      <c r="F64" s="21"/>
      <c r="G64" s="21"/>
      <c r="H64" s="21"/>
      <c r="I64" s="21"/>
      <c r="J64" s="21"/>
      <c r="K64" s="7"/>
    </row>
    <row r="65" spans="1:11" ht="12.75" customHeight="1">
      <c r="A65" s="68"/>
      <c r="B65" s="21"/>
      <c r="C65" s="21"/>
      <c r="D65" s="21"/>
      <c r="E65" s="21"/>
      <c r="F65" s="21"/>
      <c r="G65" s="21"/>
      <c r="H65" s="21"/>
      <c r="I65" s="21"/>
      <c r="J65" s="21"/>
      <c r="K65" s="7"/>
    </row>
    <row r="66" spans="1:11" ht="12.75" customHeight="1">
      <c r="A66" s="68"/>
      <c r="B66" s="21"/>
      <c r="C66" s="21"/>
      <c r="D66" s="21"/>
      <c r="E66" s="21"/>
      <c r="F66" s="21"/>
      <c r="G66" s="21"/>
      <c r="H66" s="21"/>
      <c r="I66" s="21"/>
      <c r="J66" s="21"/>
      <c r="K66" s="7"/>
    </row>
    <row r="67" spans="1:11" ht="12.75" customHeight="1">
      <c r="A67" s="68"/>
      <c r="B67" s="21"/>
      <c r="C67" s="21"/>
      <c r="D67" s="21"/>
      <c r="E67" s="21"/>
      <c r="F67" s="21"/>
      <c r="G67" s="21"/>
      <c r="H67" s="21"/>
      <c r="I67" s="21"/>
      <c r="J67" s="21"/>
      <c r="K67" s="7"/>
    </row>
    <row r="68" spans="1:11" ht="12.75" customHeight="1">
      <c r="A68" s="68"/>
      <c r="B68" s="21"/>
      <c r="C68" s="21"/>
      <c r="D68" s="21"/>
      <c r="E68" s="21"/>
      <c r="F68" s="21"/>
      <c r="G68" s="21"/>
      <c r="H68" s="21"/>
      <c r="I68" s="21"/>
      <c r="J68" s="21"/>
      <c r="K68" s="7"/>
    </row>
    <row r="69" spans="1:11" ht="12.75" customHeight="1">
      <c r="A69" s="68"/>
      <c r="B69" s="21"/>
      <c r="C69" s="21"/>
      <c r="D69" s="21"/>
      <c r="E69" s="21"/>
      <c r="F69" s="21"/>
      <c r="G69" s="21"/>
      <c r="H69" s="21"/>
      <c r="I69" s="21"/>
      <c r="J69" s="21"/>
      <c r="K69" s="7"/>
    </row>
    <row r="70" spans="1:11" ht="12.75" customHeight="1">
      <c r="A70" s="68"/>
      <c r="B70" s="21"/>
      <c r="C70" s="21"/>
      <c r="D70" s="21"/>
      <c r="E70" s="21"/>
      <c r="F70" s="21"/>
      <c r="G70" s="21"/>
      <c r="H70" s="21"/>
      <c r="I70" s="21"/>
      <c r="J70" s="21"/>
      <c r="K70" s="7"/>
    </row>
    <row r="71" spans="1:11" ht="12.75" customHeight="1">
      <c r="A71" s="68"/>
      <c r="B71" s="21"/>
      <c r="C71" s="21"/>
      <c r="D71" s="21"/>
      <c r="E71" s="21"/>
      <c r="F71" s="21"/>
      <c r="G71" s="21"/>
      <c r="H71" s="21"/>
      <c r="I71" s="21"/>
      <c r="J71" s="21"/>
      <c r="K71" s="7"/>
    </row>
    <row r="72" spans="1:11" ht="12.75" customHeight="1">
      <c r="A72" s="124"/>
      <c r="B72" s="125"/>
      <c r="C72" s="125"/>
      <c r="D72" s="125"/>
      <c r="E72" s="125"/>
      <c r="F72" s="125"/>
      <c r="G72" s="125"/>
      <c r="H72" s="125"/>
      <c r="I72" s="125"/>
      <c r="J72" s="125"/>
      <c r="K72" s="46"/>
    </row>
  </sheetData>
  <sheetProtection/>
  <mergeCells count="66">
    <mergeCell ref="A39:E39"/>
    <mergeCell ref="G12:H12"/>
    <mergeCell ref="G45:K45"/>
    <mergeCell ref="G46:K46"/>
    <mergeCell ref="G42:K42"/>
    <mergeCell ref="A46:E46"/>
    <mergeCell ref="A36:E36"/>
    <mergeCell ref="A35:E35"/>
    <mergeCell ref="G41:K41"/>
    <mergeCell ref="A37:E37"/>
    <mergeCell ref="A38:E38"/>
    <mergeCell ref="A13:A14"/>
    <mergeCell ref="B13:C14"/>
    <mergeCell ref="A9:B9"/>
    <mergeCell ref="A10:B10"/>
    <mergeCell ref="A11:B11"/>
    <mergeCell ref="C9:E9"/>
    <mergeCell ref="C10:E10"/>
    <mergeCell ref="C11:E11"/>
    <mergeCell ref="I10:K10"/>
    <mergeCell ref="I9:K9"/>
    <mergeCell ref="I8:K8"/>
    <mergeCell ref="C55:D56"/>
    <mergeCell ref="A55:B56"/>
    <mergeCell ref="G53:J53"/>
    <mergeCell ref="A8:B8"/>
    <mergeCell ref="C8:E8"/>
    <mergeCell ref="G8:H8"/>
    <mergeCell ref="G10:H10"/>
    <mergeCell ref="G40:K40"/>
    <mergeCell ref="J1:K1"/>
    <mergeCell ref="I24:K24"/>
    <mergeCell ref="I25:K25"/>
    <mergeCell ref="I28:K28"/>
    <mergeCell ref="I27:K27"/>
    <mergeCell ref="I26:K26"/>
    <mergeCell ref="I12:K12"/>
    <mergeCell ref="J14:K16"/>
    <mergeCell ref="I11:K11"/>
    <mergeCell ref="G35:K35"/>
    <mergeCell ref="G36:K36"/>
    <mergeCell ref="I29:K32"/>
    <mergeCell ref="G33:G34"/>
    <mergeCell ref="G30:G31"/>
    <mergeCell ref="G39:K39"/>
    <mergeCell ref="G38:K38"/>
    <mergeCell ref="A53:D53"/>
    <mergeCell ref="G9:H9"/>
    <mergeCell ref="G11:H11"/>
    <mergeCell ref="G43:K43"/>
    <mergeCell ref="G44:K44"/>
    <mergeCell ref="G18:G19"/>
    <mergeCell ref="G21:G22"/>
    <mergeCell ref="G27:G28"/>
    <mergeCell ref="G24:G25"/>
    <mergeCell ref="G37:K37"/>
    <mergeCell ref="A54:D54"/>
    <mergeCell ref="A44:E44"/>
    <mergeCell ref="A40:E40"/>
    <mergeCell ref="A41:E41"/>
    <mergeCell ref="A42:E42"/>
    <mergeCell ref="A43:E43"/>
    <mergeCell ref="A49:K51"/>
    <mergeCell ref="G54:H54"/>
    <mergeCell ref="I54:J54"/>
    <mergeCell ref="A45:E45"/>
  </mergeCells>
  <conditionalFormatting sqref="J14:K16 G27:G28 G30:G31 G33:G34">
    <cfRule type="cellIs" priority="1" dxfId="2" operator="lessThanOrEqual" stopIfTrue="1">
      <formula>0.59</formula>
    </cfRule>
    <cfRule type="cellIs" priority="2" dxfId="1" operator="greaterThanOrEqual" stopIfTrue="1">
      <formula>0.8</formula>
    </cfRule>
  </conditionalFormatting>
  <conditionalFormatting sqref="G18:G19 G21:G22 G24:G25">
    <cfRule type="cellIs" priority="3" dxfId="2" operator="lessThanOrEqual" stopIfTrue="1">
      <formula>0.59</formula>
    </cfRule>
    <cfRule type="cellIs" priority="3" dxfId="1" operator="greaterThanOrEqual" stopIfTrue="1">
      <formula>0.8</formula>
    </cfRule>
    <cfRule type="cellIs" priority="3" dxfId="0" operator="equal" stopIfTrue="1">
      <formula>"N/A"</formula>
    </cfRule>
  </conditionalFormatting>
  <printOptions/>
  <pageMargins left="0.25" right="0.25" top="0.25" bottom="0.5" header="0" footer="0.25"/>
  <pageSetup fitToHeight="1" fitToWidth="1" horizontalDpi="600" verticalDpi="600" orientation="portrait" scale="72"/>
  <headerFooter>
    <oddFooter>&amp;L&amp;"Arial,Regular"&amp;10&amp;K000000Rev. 9 October 2021
Approved By: Stephen Earl&amp;C&amp;"Arial,Regular"&amp;10&amp;K000000Exhibit SQM 1.0A Supplier Self Assessment&amp;R&amp;"Arial,Regular"&amp;10&amp;K000000Page &amp;P/&amp;N</oddFooter>
  </headerFooter>
  <drawing r:id="rId1"/>
</worksheet>
</file>

<file path=xl/worksheets/sheet3.xml><?xml version="1.0" encoding="utf-8"?>
<worksheet xmlns="http://schemas.openxmlformats.org/spreadsheetml/2006/main" xmlns:r="http://schemas.openxmlformats.org/officeDocument/2006/relationships">
  <dimension ref="A1:F31"/>
  <sheetViews>
    <sheetView showGridLines="0" zoomScale="102" zoomScaleNormal="102" zoomScalePageLayoutView="0" workbookViewId="0" topLeftCell="A13">
      <selection activeCell="F28" sqref="F28"/>
    </sheetView>
  </sheetViews>
  <sheetFormatPr defaultColWidth="11.421875" defaultRowHeight="12.75" customHeight="1"/>
  <cols>
    <col min="1" max="1" width="6.00390625" style="1" customWidth="1"/>
    <col min="2" max="2" width="33.421875" style="1" customWidth="1"/>
    <col min="3" max="3" width="52.421875" style="1" customWidth="1"/>
    <col min="4" max="4" width="9.28125" style="1" customWidth="1"/>
    <col min="5" max="5" width="10.140625" style="1" customWidth="1"/>
    <col min="6" max="6" width="45.140625" style="1" customWidth="1"/>
    <col min="7" max="7" width="11.421875" style="1" customWidth="1"/>
    <col min="8" max="16384" width="11.421875" style="1" customWidth="1"/>
  </cols>
  <sheetData>
    <row r="1" spans="1:6" ht="18.75" customHeight="1">
      <c r="A1" s="341" t="s">
        <v>117</v>
      </c>
      <c r="B1" s="342"/>
      <c r="C1" s="342"/>
      <c r="D1" s="342"/>
      <c r="E1" s="342"/>
      <c r="F1" s="343"/>
    </row>
    <row r="2" spans="1:6" ht="24.75" customHeight="1">
      <c r="A2" s="126" t="s">
        <v>118</v>
      </c>
      <c r="B2" s="127"/>
      <c r="C2" s="128" t="s">
        <v>119</v>
      </c>
      <c r="D2" s="129" t="s">
        <v>120</v>
      </c>
      <c r="E2" s="129" t="s">
        <v>121</v>
      </c>
      <c r="F2" s="130" t="s">
        <v>122</v>
      </c>
    </row>
    <row r="3" spans="1:6" ht="16.5" customHeight="1" thickBot="1">
      <c r="A3" s="335">
        <v>1.1</v>
      </c>
      <c r="B3" s="338" t="s">
        <v>123</v>
      </c>
      <c r="C3" s="131" t="s">
        <v>124</v>
      </c>
      <c r="D3" s="132" t="s">
        <v>403</v>
      </c>
      <c r="E3" s="133">
        <f>IF(D3="","",IF(D3="No",0,0.25))</f>
        <v>0.25</v>
      </c>
      <c r="F3" s="134"/>
    </row>
    <row r="4" spans="1:6" ht="15.75" customHeight="1" thickBot="1">
      <c r="A4" s="336"/>
      <c r="B4" s="339"/>
      <c r="C4" s="135" t="s">
        <v>125</v>
      </c>
      <c r="D4" s="132" t="s">
        <v>403</v>
      </c>
      <c r="E4" s="137">
        <f>IF(D4="","",IF(D4="No",0,0.25))</f>
        <v>0.25</v>
      </c>
      <c r="F4" s="138"/>
    </row>
    <row r="5" spans="1:6" ht="15" customHeight="1" thickBot="1">
      <c r="A5" s="336"/>
      <c r="B5" s="339"/>
      <c r="C5" s="135" t="s">
        <v>126</v>
      </c>
      <c r="D5" s="132" t="s">
        <v>403</v>
      </c>
      <c r="E5" s="137">
        <f>IF(D5="","",IF(D5="No",0,0.25))</f>
        <v>0.25</v>
      </c>
      <c r="F5" s="138"/>
    </row>
    <row r="6" spans="1:6" ht="13.5" customHeight="1" thickBot="1">
      <c r="A6" s="337"/>
      <c r="B6" s="340"/>
      <c r="C6" s="139" t="s">
        <v>127</v>
      </c>
      <c r="D6" s="132" t="s">
        <v>403</v>
      </c>
      <c r="E6" s="141">
        <f>IF(D6="","",IF(D6="No",0,0.25))</f>
        <v>0.25</v>
      </c>
      <c r="F6" s="142"/>
    </row>
    <row r="7" spans="1:6" ht="18" customHeight="1" thickBot="1">
      <c r="A7" s="335">
        <v>1.2</v>
      </c>
      <c r="B7" s="338" t="s">
        <v>128</v>
      </c>
      <c r="C7" s="131" t="s">
        <v>129</v>
      </c>
      <c r="D7" s="132" t="s">
        <v>403</v>
      </c>
      <c r="E7" s="133">
        <f>IF(D7="","",IF(D7="No",0,0.25))</f>
        <v>0.25</v>
      </c>
      <c r="F7" s="134"/>
    </row>
    <row r="8" spans="1:6" ht="22.5" customHeight="1" thickBot="1">
      <c r="A8" s="337"/>
      <c r="B8" s="340"/>
      <c r="C8" s="139" t="s">
        <v>130</v>
      </c>
      <c r="D8" s="132" t="s">
        <v>403</v>
      </c>
      <c r="E8" s="141">
        <f>IF(D8="","",IF(D8="No",0,0.75))</f>
        <v>0.75</v>
      </c>
      <c r="F8" s="142"/>
    </row>
    <row r="9" spans="1:6" ht="24.75" customHeight="1" thickBot="1">
      <c r="A9" s="335">
        <v>1.3</v>
      </c>
      <c r="B9" s="338" t="s">
        <v>131</v>
      </c>
      <c r="C9" s="131" t="s">
        <v>132</v>
      </c>
      <c r="D9" s="132" t="s">
        <v>403</v>
      </c>
      <c r="E9" s="133">
        <f>IF(D9="","",IF(D9="No",0,0.25))</f>
        <v>0.25</v>
      </c>
      <c r="F9" s="134"/>
    </row>
    <row r="10" spans="1:6" ht="36.75" customHeight="1" thickBot="1">
      <c r="A10" s="337"/>
      <c r="B10" s="340"/>
      <c r="C10" s="139" t="s">
        <v>133</v>
      </c>
      <c r="D10" s="132" t="s">
        <v>403</v>
      </c>
      <c r="E10" s="141">
        <f>IF(D10="","",IF(D10="No",0,0.75))</f>
        <v>0.75</v>
      </c>
      <c r="F10" s="142"/>
    </row>
    <row r="11" spans="1:6" ht="26.25" customHeight="1">
      <c r="A11" s="335">
        <v>1.4</v>
      </c>
      <c r="B11" s="338" t="s">
        <v>134</v>
      </c>
      <c r="C11" s="131" t="s">
        <v>135</v>
      </c>
      <c r="D11" s="132" t="s">
        <v>404</v>
      </c>
      <c r="E11" s="133">
        <f>IF(D11="","",IF(D11="No",0,0.5))</f>
        <v>0</v>
      </c>
      <c r="F11" s="143" t="s">
        <v>103</v>
      </c>
    </row>
    <row r="12" spans="1:6" ht="24" customHeight="1">
      <c r="A12" s="337"/>
      <c r="B12" s="340"/>
      <c r="C12" s="139" t="s">
        <v>136</v>
      </c>
      <c r="D12" s="140" t="s">
        <v>404</v>
      </c>
      <c r="E12" s="141">
        <f>IF(D12="","",IF(D12="No",0,0.5))</f>
        <v>0</v>
      </c>
      <c r="F12" s="144"/>
    </row>
    <row r="13" spans="1:6" ht="14.25" customHeight="1" thickBot="1">
      <c r="A13" s="335">
        <v>1.5</v>
      </c>
      <c r="B13" s="338" t="s">
        <v>137</v>
      </c>
      <c r="C13" s="131" t="s">
        <v>138</v>
      </c>
      <c r="D13" s="132" t="s">
        <v>403</v>
      </c>
      <c r="E13" s="133">
        <f>IF(D13="","",IF(D13="No",0,0.2))</f>
        <v>0.2</v>
      </c>
      <c r="F13" s="145" t="s">
        <v>103</v>
      </c>
    </row>
    <row r="14" spans="1:6" ht="13.5" customHeight="1" thickBot="1">
      <c r="A14" s="336"/>
      <c r="B14" s="339"/>
      <c r="C14" s="135" t="s">
        <v>139</v>
      </c>
      <c r="D14" s="132" t="s">
        <v>403</v>
      </c>
      <c r="E14" s="137">
        <f>IF(D14="","",IF(D14="No",0,0.2))</f>
        <v>0.2</v>
      </c>
      <c r="F14" s="138"/>
    </row>
    <row r="15" spans="1:6" ht="13.5" customHeight="1" thickBot="1">
      <c r="A15" s="336"/>
      <c r="B15" s="339"/>
      <c r="C15" s="135" t="s">
        <v>140</v>
      </c>
      <c r="D15" s="132" t="s">
        <v>403</v>
      </c>
      <c r="E15" s="137">
        <f>IF(D15="","",IF(D15="No",0,0.2))</f>
        <v>0.2</v>
      </c>
      <c r="F15" s="138"/>
    </row>
    <row r="16" spans="1:6" ht="13.5" customHeight="1" thickBot="1">
      <c r="A16" s="336"/>
      <c r="B16" s="339"/>
      <c r="C16" s="135" t="s">
        <v>141</v>
      </c>
      <c r="D16" s="132" t="s">
        <v>403</v>
      </c>
      <c r="E16" s="137">
        <f>IF(D16="","",IF(D16="No",0,0.2))</f>
        <v>0.2</v>
      </c>
      <c r="F16" s="138"/>
    </row>
    <row r="17" spans="1:6" ht="14.25" customHeight="1" thickBot="1">
      <c r="A17" s="337"/>
      <c r="B17" s="340"/>
      <c r="C17" s="139" t="s">
        <v>142</v>
      </c>
      <c r="D17" s="132" t="s">
        <v>403</v>
      </c>
      <c r="E17" s="141">
        <f>IF(D17="","",IF(D17="No",0,0.2))</f>
        <v>0.2</v>
      </c>
      <c r="F17" s="142"/>
    </row>
    <row r="18" spans="1:6" ht="33" customHeight="1" thickBot="1">
      <c r="A18" s="335">
        <v>1.6</v>
      </c>
      <c r="B18" s="338" t="s">
        <v>143</v>
      </c>
      <c r="C18" s="131" t="s">
        <v>144</v>
      </c>
      <c r="D18" s="132" t="s">
        <v>403</v>
      </c>
      <c r="E18" s="133">
        <f>IF(D18="","",IF(D18="No",0,0.25))</f>
        <v>0.25</v>
      </c>
      <c r="F18" s="134"/>
    </row>
    <row r="19" spans="1:6" ht="13.5" customHeight="1" thickBot="1">
      <c r="A19" s="336"/>
      <c r="B19" s="339"/>
      <c r="C19" s="135" t="s">
        <v>145</v>
      </c>
      <c r="D19" s="132" t="s">
        <v>403</v>
      </c>
      <c r="E19" s="137">
        <f>IF(D19="","",IF(D19="No",0,0.25))</f>
        <v>0.25</v>
      </c>
      <c r="F19" s="138"/>
    </row>
    <row r="20" spans="1:6" ht="13.5" customHeight="1" thickBot="1">
      <c r="A20" s="336"/>
      <c r="B20" s="339"/>
      <c r="C20" s="135" t="s">
        <v>146</v>
      </c>
      <c r="D20" s="132" t="s">
        <v>403</v>
      </c>
      <c r="E20" s="137">
        <f>IF(D20="","",IF(D20="No",0,0.25))</f>
        <v>0.25</v>
      </c>
      <c r="F20" s="138"/>
    </row>
    <row r="21" spans="1:6" ht="14.25" customHeight="1" thickBot="1">
      <c r="A21" s="337"/>
      <c r="B21" s="340"/>
      <c r="C21" s="139" t="s">
        <v>147</v>
      </c>
      <c r="D21" s="132" t="s">
        <v>403</v>
      </c>
      <c r="E21" s="141">
        <f>IF(D21="","",IF(D21="No",0,0.25))</f>
        <v>0.25</v>
      </c>
      <c r="F21" s="142"/>
    </row>
    <row r="22" spans="1:6" ht="18" customHeight="1">
      <c r="A22" s="335">
        <v>1.7</v>
      </c>
      <c r="B22" s="338" t="s">
        <v>148</v>
      </c>
      <c r="C22" s="131" t="s">
        <v>149</v>
      </c>
      <c r="D22" s="132" t="s">
        <v>403</v>
      </c>
      <c r="E22" s="133">
        <f>IF(D22="","",IF(D22="No",0,0.5))</f>
        <v>0.5</v>
      </c>
      <c r="F22" s="134"/>
    </row>
    <row r="23" spans="1:6" ht="32.25" customHeight="1">
      <c r="A23" s="337"/>
      <c r="B23" s="340"/>
      <c r="C23" s="139" t="s">
        <v>150</v>
      </c>
      <c r="D23" s="140" t="s">
        <v>403</v>
      </c>
      <c r="E23" s="141">
        <f>IF(D23="","",IF(D23="No",0,0.5))</f>
        <v>0.5</v>
      </c>
      <c r="F23" s="142"/>
    </row>
    <row r="24" spans="1:6" ht="23.25" customHeight="1">
      <c r="A24" s="335">
        <v>1.8</v>
      </c>
      <c r="B24" s="338" t="s">
        <v>151</v>
      </c>
      <c r="C24" s="131" t="s">
        <v>152</v>
      </c>
      <c r="D24" s="132" t="s">
        <v>403</v>
      </c>
      <c r="E24" s="133">
        <f>IF(D24="","",IF(D24="No",0,0.25))</f>
        <v>0.25</v>
      </c>
      <c r="F24" s="134"/>
    </row>
    <row r="25" spans="1:6" ht="20.25" customHeight="1">
      <c r="A25" s="337"/>
      <c r="B25" s="340"/>
      <c r="C25" s="139" t="s">
        <v>153</v>
      </c>
      <c r="D25" s="140" t="s">
        <v>403</v>
      </c>
      <c r="E25" s="141">
        <f>IF(D25="","",IF(D25="No",0,0.75))</f>
        <v>0.75</v>
      </c>
      <c r="F25" s="142"/>
    </row>
    <row r="26" spans="1:6" ht="47.25" customHeight="1" thickBot="1">
      <c r="A26" s="146">
        <v>1.9</v>
      </c>
      <c r="B26" s="147" t="s">
        <v>154</v>
      </c>
      <c r="C26" s="147" t="s">
        <v>155</v>
      </c>
      <c r="D26" s="148" t="s">
        <v>403</v>
      </c>
      <c r="E26" s="149">
        <f>IF(D26="","",IF(D26="No",0,1))</f>
        <v>1</v>
      </c>
      <c r="F26" s="150" t="s">
        <v>103</v>
      </c>
    </row>
    <row r="27" spans="1:6" ht="25.5" customHeight="1" thickBot="1">
      <c r="A27" s="151">
        <v>1.1</v>
      </c>
      <c r="B27" s="147" t="s">
        <v>156</v>
      </c>
      <c r="C27" s="147" t="s">
        <v>157</v>
      </c>
      <c r="D27" s="148" t="s">
        <v>403</v>
      </c>
      <c r="E27" s="149">
        <f>IF(D27="","",IF(D27="No",0,1))</f>
        <v>1</v>
      </c>
      <c r="F27" s="207" t="s">
        <v>415</v>
      </c>
    </row>
    <row r="28" spans="1:6" ht="25.5" customHeight="1">
      <c r="A28" s="347">
        <v>1.11</v>
      </c>
      <c r="B28" s="338" t="s">
        <v>158</v>
      </c>
      <c r="C28" s="131" t="s">
        <v>159</v>
      </c>
      <c r="D28" s="132" t="s">
        <v>403</v>
      </c>
      <c r="E28" s="133">
        <f>IF(D28="","",IF(D28="No",0,0.25))</f>
        <v>0.25</v>
      </c>
      <c r="F28" s="134"/>
    </row>
    <row r="29" spans="1:6" ht="24.75" customHeight="1">
      <c r="A29" s="348"/>
      <c r="B29" s="340"/>
      <c r="C29" s="139" t="s">
        <v>160</v>
      </c>
      <c r="D29" s="140" t="s">
        <v>403</v>
      </c>
      <c r="E29" s="141">
        <f>IF(D29="","",IF(D29="No",0,0.75))</f>
        <v>0.75</v>
      </c>
      <c r="F29" s="142"/>
    </row>
    <row r="30" spans="1:6" ht="14.25" customHeight="1">
      <c r="A30" s="344" t="s">
        <v>161</v>
      </c>
      <c r="B30" s="345"/>
      <c r="C30" s="346"/>
      <c r="D30" s="153">
        <f>COUNT(A3:A29)</f>
        <v>11</v>
      </c>
      <c r="E30" s="154">
        <f>SUM(E3:E29)/D30</f>
        <v>0.9090909090909091</v>
      </c>
      <c r="F30" s="155"/>
    </row>
    <row r="31" spans="1:6" ht="14.25" customHeight="1">
      <c r="A31" s="156"/>
      <c r="B31" s="157"/>
      <c r="C31" s="157"/>
      <c r="D31" s="157"/>
      <c r="E31" s="158"/>
      <c r="F31" s="159"/>
    </row>
  </sheetData>
  <sheetProtection/>
  <mergeCells count="20">
    <mergeCell ref="B22:B23"/>
    <mergeCell ref="A9:A10"/>
    <mergeCell ref="B9:B10"/>
    <mergeCell ref="B24:B25"/>
    <mergeCell ref="A28:A29"/>
    <mergeCell ref="B28:B29"/>
    <mergeCell ref="B13:B17"/>
    <mergeCell ref="A11:A12"/>
    <mergeCell ref="A24:A25"/>
    <mergeCell ref="B11:B12"/>
    <mergeCell ref="A13:A17"/>
    <mergeCell ref="B18:B21"/>
    <mergeCell ref="A18:A21"/>
    <mergeCell ref="A1:F1"/>
    <mergeCell ref="A30:C30"/>
    <mergeCell ref="A3:A6"/>
    <mergeCell ref="B3:B6"/>
    <mergeCell ref="A7:A8"/>
    <mergeCell ref="B7:B8"/>
    <mergeCell ref="A22:A23"/>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4.xml><?xml version="1.0" encoding="utf-8"?>
<worksheet xmlns="http://schemas.openxmlformats.org/spreadsheetml/2006/main" xmlns:r="http://schemas.openxmlformats.org/officeDocument/2006/relationships">
  <dimension ref="A1:F21"/>
  <sheetViews>
    <sheetView showGridLines="0" zoomScalePageLayoutView="0" workbookViewId="0" topLeftCell="A7">
      <selection activeCell="F14" sqref="F14"/>
    </sheetView>
  </sheetViews>
  <sheetFormatPr defaultColWidth="11.421875" defaultRowHeight="12.75" customHeight="1"/>
  <cols>
    <col min="1" max="1" width="4.421875" style="1" customWidth="1"/>
    <col min="2" max="2" width="33.421875" style="1" customWidth="1"/>
    <col min="3" max="3" width="52.421875" style="1" customWidth="1"/>
    <col min="4" max="4" width="8.28125" style="1" customWidth="1"/>
    <col min="5" max="5" width="6.7109375" style="1" customWidth="1"/>
    <col min="6" max="6" width="45.140625" style="1" customWidth="1"/>
    <col min="7" max="7" width="11.421875" style="1" customWidth="1"/>
    <col min="8" max="16384" width="11.421875" style="1" customWidth="1"/>
  </cols>
  <sheetData>
    <row r="1" spans="1:6" ht="19.5" customHeight="1">
      <c r="A1" s="355" t="s">
        <v>162</v>
      </c>
      <c r="B1" s="356"/>
      <c r="C1" s="356"/>
      <c r="D1" s="357"/>
      <c r="E1" s="357"/>
      <c r="F1" s="358"/>
    </row>
    <row r="2" spans="1:6" ht="24.75" customHeight="1">
      <c r="A2" s="160" t="s">
        <v>118</v>
      </c>
      <c r="B2" s="161"/>
      <c r="C2" s="162" t="s">
        <v>119</v>
      </c>
      <c r="D2" s="129" t="s">
        <v>163</v>
      </c>
      <c r="E2" s="129" t="s">
        <v>121</v>
      </c>
      <c r="F2" s="130" t="s">
        <v>122</v>
      </c>
    </row>
    <row r="3" spans="1:6" ht="18" customHeight="1">
      <c r="A3" s="349">
        <v>2.1</v>
      </c>
      <c r="B3" s="352" t="s">
        <v>164</v>
      </c>
      <c r="C3" s="163" t="s">
        <v>165</v>
      </c>
      <c r="D3" s="164" t="s">
        <v>403</v>
      </c>
      <c r="E3" s="133">
        <f>IF(D3="","",IF(D3="No",0,0.33))</f>
        <v>0.33</v>
      </c>
      <c r="F3" s="134"/>
    </row>
    <row r="4" spans="1:6" ht="18.75" customHeight="1">
      <c r="A4" s="350"/>
      <c r="B4" s="353"/>
      <c r="C4" s="165" t="s">
        <v>166</v>
      </c>
      <c r="D4" s="166" t="s">
        <v>403</v>
      </c>
      <c r="E4" s="137">
        <f>IF(D4="","",IF(D4="No",0,0.33))</f>
        <v>0.33</v>
      </c>
      <c r="F4" s="138"/>
    </row>
    <row r="5" spans="1:6" ht="17.25" customHeight="1">
      <c r="A5" s="351"/>
      <c r="B5" s="354"/>
      <c r="C5" s="167" t="s">
        <v>167</v>
      </c>
      <c r="D5" s="168" t="s">
        <v>403</v>
      </c>
      <c r="E5" s="141">
        <f>IF(D5="","",IF(D5="No",0,0.33))</f>
        <v>0.33</v>
      </c>
      <c r="F5" s="142"/>
    </row>
    <row r="6" spans="1:6" ht="14.25" customHeight="1">
      <c r="A6" s="349">
        <v>2.2</v>
      </c>
      <c r="B6" s="352" t="s">
        <v>168</v>
      </c>
      <c r="C6" s="163" t="s">
        <v>169</v>
      </c>
      <c r="D6" s="164" t="s">
        <v>403</v>
      </c>
      <c r="E6" s="133">
        <f>IF(D6="","",IF(D6="No",0,0.5))</f>
        <v>0.5</v>
      </c>
      <c r="F6" s="134"/>
    </row>
    <row r="7" spans="1:6" ht="14.25" customHeight="1">
      <c r="A7" s="351"/>
      <c r="B7" s="354"/>
      <c r="C7" s="167" t="s">
        <v>170</v>
      </c>
      <c r="D7" s="168" t="s">
        <v>403</v>
      </c>
      <c r="E7" s="141">
        <f>IF(D7="","",IF(D7="No",0,0.5))</f>
        <v>0.5</v>
      </c>
      <c r="F7" s="142"/>
    </row>
    <row r="8" spans="1:6" ht="18" customHeight="1">
      <c r="A8" s="349">
        <v>2.2</v>
      </c>
      <c r="B8" s="352" t="s">
        <v>171</v>
      </c>
      <c r="C8" s="163" t="s">
        <v>172</v>
      </c>
      <c r="D8" s="164" t="s">
        <v>403</v>
      </c>
      <c r="E8" s="133">
        <f>IF(D8="","",IF(D8="No",0,0.5))</f>
        <v>0.5</v>
      </c>
      <c r="F8" s="134"/>
    </row>
    <row r="9" spans="1:6" ht="18" customHeight="1">
      <c r="A9" s="351"/>
      <c r="B9" s="354"/>
      <c r="C9" s="167" t="s">
        <v>173</v>
      </c>
      <c r="D9" s="168" t="s">
        <v>403</v>
      </c>
      <c r="E9" s="141">
        <f>IF(D9="","",IF(D9="No",0,0.5))</f>
        <v>0.5</v>
      </c>
      <c r="F9" s="142"/>
    </row>
    <row r="10" spans="1:6" ht="45.75" customHeight="1">
      <c r="A10" s="349">
        <v>2.3</v>
      </c>
      <c r="B10" s="352" t="s">
        <v>174</v>
      </c>
      <c r="C10" s="163" t="s">
        <v>175</v>
      </c>
      <c r="D10" s="164" t="s">
        <v>403</v>
      </c>
      <c r="E10" s="133">
        <f>IF(D10="","",IF(D10="No",0,0.33))</f>
        <v>0.33</v>
      </c>
      <c r="F10" s="134"/>
    </row>
    <row r="11" spans="1:6" ht="23.25" customHeight="1">
      <c r="A11" s="350"/>
      <c r="B11" s="353"/>
      <c r="C11" s="165" t="s">
        <v>176</v>
      </c>
      <c r="D11" s="166" t="s">
        <v>403</v>
      </c>
      <c r="E11" s="137">
        <f>IF(D11="","",IF(D11="No",0,0.33))</f>
        <v>0.33</v>
      </c>
      <c r="F11" s="138"/>
    </row>
    <row r="12" spans="1:6" ht="27" customHeight="1">
      <c r="A12" s="351"/>
      <c r="B12" s="354"/>
      <c r="C12" s="167" t="s">
        <v>177</v>
      </c>
      <c r="D12" s="168" t="s">
        <v>404</v>
      </c>
      <c r="E12" s="141">
        <f>IF(D12="","",IF(D12="No",0,0.33))</f>
        <v>0</v>
      </c>
      <c r="F12" s="142"/>
    </row>
    <row r="13" spans="1:6" ht="25.5" customHeight="1">
      <c r="A13" s="169">
        <v>2.4</v>
      </c>
      <c r="B13" s="170" t="s">
        <v>178</v>
      </c>
      <c r="C13" s="171" t="s">
        <v>179</v>
      </c>
      <c r="D13" s="172" t="s">
        <v>403</v>
      </c>
      <c r="E13" s="149">
        <f>IF(D13="","",IF(D13="No",0,1))</f>
        <v>1</v>
      </c>
      <c r="F13" s="152"/>
    </row>
    <row r="14" spans="1:6" ht="69.75" customHeight="1">
      <c r="A14" s="169">
        <v>2.5</v>
      </c>
      <c r="B14" s="170" t="s">
        <v>180</v>
      </c>
      <c r="C14" s="171" t="s">
        <v>181</v>
      </c>
      <c r="D14" s="172" t="s">
        <v>404</v>
      </c>
      <c r="E14" s="149">
        <f>IF(D14="","",IF(D14="No",0,1))</f>
        <v>0</v>
      </c>
      <c r="F14" s="152"/>
    </row>
    <row r="15" spans="1:6" ht="26.25" customHeight="1">
      <c r="A15" s="169">
        <v>2.6</v>
      </c>
      <c r="B15" s="171" t="s">
        <v>182</v>
      </c>
      <c r="C15" s="171" t="s">
        <v>183</v>
      </c>
      <c r="D15" s="172" t="s">
        <v>403</v>
      </c>
      <c r="E15" s="149">
        <f>IF(D15="","",IF(D15="No",0,1))</f>
        <v>1</v>
      </c>
      <c r="F15" s="152"/>
    </row>
    <row r="16" spans="1:6" ht="69" customHeight="1">
      <c r="A16" s="169">
        <v>2.7</v>
      </c>
      <c r="B16" s="171" t="s">
        <v>184</v>
      </c>
      <c r="C16" s="171" t="s">
        <v>185</v>
      </c>
      <c r="D16" s="172" t="s">
        <v>403</v>
      </c>
      <c r="E16" s="149">
        <f>IF(D16="","",IF(D16="No",0,1))</f>
        <v>1</v>
      </c>
      <c r="F16" s="152"/>
    </row>
    <row r="17" spans="1:6" ht="12.75" customHeight="1">
      <c r="A17" s="349">
        <v>2.8</v>
      </c>
      <c r="B17" s="352" t="s">
        <v>186</v>
      </c>
      <c r="C17" s="163" t="s">
        <v>187</v>
      </c>
      <c r="D17" s="164" t="s">
        <v>403</v>
      </c>
      <c r="E17" s="133">
        <f>IF(D17="","",IF(D17="No",0,0.25))</f>
        <v>0.25</v>
      </c>
      <c r="F17" s="134"/>
    </row>
    <row r="18" spans="1:6" ht="19.5" customHeight="1">
      <c r="A18" s="350"/>
      <c r="B18" s="353"/>
      <c r="C18" s="165" t="s">
        <v>188</v>
      </c>
      <c r="D18" s="166" t="s">
        <v>403</v>
      </c>
      <c r="E18" s="137">
        <f>IF(D18="","",IF(D18="No",0,0.25))</f>
        <v>0.25</v>
      </c>
      <c r="F18" s="138"/>
    </row>
    <row r="19" spans="1:6" ht="19.5" customHeight="1">
      <c r="A19" s="350"/>
      <c r="B19" s="353"/>
      <c r="C19" s="165" t="s">
        <v>189</v>
      </c>
      <c r="D19" s="166" t="s">
        <v>403</v>
      </c>
      <c r="E19" s="137">
        <f>IF(D19="","",IF(D19="No",0,0.25))</f>
        <v>0.25</v>
      </c>
      <c r="F19" s="138"/>
    </row>
    <row r="20" spans="1:6" ht="27" customHeight="1">
      <c r="A20" s="351"/>
      <c r="B20" s="354"/>
      <c r="C20" s="167" t="s">
        <v>190</v>
      </c>
      <c r="D20" s="168" t="s">
        <v>403</v>
      </c>
      <c r="E20" s="141">
        <f>IF(D20="","",IF(D20="No",0,0.25))</f>
        <v>0.25</v>
      </c>
      <c r="F20" s="142"/>
    </row>
    <row r="21" spans="1:6" ht="14.25" customHeight="1">
      <c r="A21" s="344" t="s">
        <v>161</v>
      </c>
      <c r="B21" s="345"/>
      <c r="C21" s="346"/>
      <c r="D21" s="173">
        <f>COUNT(A3:A20)</f>
        <v>9</v>
      </c>
      <c r="E21" s="174">
        <f>SUM(E3:E20)/D21</f>
        <v>0.8500000000000001</v>
      </c>
      <c r="F21" s="155"/>
    </row>
  </sheetData>
  <sheetProtection/>
  <mergeCells count="12">
    <mergeCell ref="A8:A9"/>
    <mergeCell ref="B8:B9"/>
    <mergeCell ref="A10:A12"/>
    <mergeCell ref="B10:B12"/>
    <mergeCell ref="A1:F1"/>
    <mergeCell ref="A21:C21"/>
    <mergeCell ref="A3:A5"/>
    <mergeCell ref="B3:B5"/>
    <mergeCell ref="A6:A7"/>
    <mergeCell ref="B6:B7"/>
    <mergeCell ref="B17:B20"/>
    <mergeCell ref="A17:A20"/>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5.xml><?xml version="1.0" encoding="utf-8"?>
<worksheet xmlns="http://schemas.openxmlformats.org/spreadsheetml/2006/main" xmlns:r="http://schemas.openxmlformats.org/officeDocument/2006/relationships">
  <dimension ref="A1:F79"/>
  <sheetViews>
    <sheetView showGridLines="0" zoomScalePageLayoutView="0" workbookViewId="0" topLeftCell="A58">
      <selection activeCell="I82" sqref="I82"/>
    </sheetView>
  </sheetViews>
  <sheetFormatPr defaultColWidth="11.421875" defaultRowHeight="12.75" customHeight="1"/>
  <cols>
    <col min="1" max="1" width="7.28125" style="1" customWidth="1"/>
    <col min="2" max="2" width="33.421875" style="1" customWidth="1"/>
    <col min="3" max="3" width="52.421875" style="1" customWidth="1"/>
    <col min="4" max="4" width="8.28125" style="209" customWidth="1"/>
    <col min="5" max="5" width="6.7109375" style="209" customWidth="1"/>
    <col min="6" max="6" width="47.7109375" style="1" customWidth="1"/>
    <col min="7" max="7" width="11.421875" style="1" customWidth="1"/>
    <col min="8" max="16384" width="11.421875" style="1" customWidth="1"/>
  </cols>
  <sheetData>
    <row r="1" spans="1:6" ht="18.75" customHeight="1">
      <c r="A1" s="362" t="s">
        <v>191</v>
      </c>
      <c r="B1" s="363"/>
      <c r="C1" s="363"/>
      <c r="D1" s="363"/>
      <c r="E1" s="363"/>
      <c r="F1" s="364"/>
    </row>
    <row r="2" spans="1:6" ht="40.5" customHeight="1">
      <c r="A2" s="160" t="s">
        <v>118</v>
      </c>
      <c r="B2" s="161"/>
      <c r="C2" s="162" t="s">
        <v>119</v>
      </c>
      <c r="D2" s="175" t="s">
        <v>120</v>
      </c>
      <c r="E2" s="175" t="s">
        <v>121</v>
      </c>
      <c r="F2" s="176" t="s">
        <v>122</v>
      </c>
    </row>
    <row r="3" spans="1:6" ht="17.25" customHeight="1" thickBot="1">
      <c r="A3" s="365">
        <v>3.1</v>
      </c>
      <c r="B3" s="352" t="s">
        <v>192</v>
      </c>
      <c r="C3" s="131" t="s">
        <v>193</v>
      </c>
      <c r="D3" s="164" t="s">
        <v>403</v>
      </c>
      <c r="E3" s="133">
        <f>IF(D3="","",IF(D3="No",0,0.5))</f>
        <v>0.5</v>
      </c>
      <c r="F3" s="134"/>
    </row>
    <row r="4" spans="1:6" ht="16.5" customHeight="1" thickBot="1">
      <c r="A4" s="367"/>
      <c r="B4" s="354"/>
      <c r="C4" s="139" t="s">
        <v>194</v>
      </c>
      <c r="D4" s="164" t="s">
        <v>403</v>
      </c>
      <c r="E4" s="141">
        <f>IF(D4="","",IF(D4="No",0,0.5))</f>
        <v>0.5</v>
      </c>
      <c r="F4" s="142"/>
    </row>
    <row r="5" spans="1:6" ht="30" customHeight="1" thickBot="1">
      <c r="A5" s="365">
        <v>3.2</v>
      </c>
      <c r="B5" s="352" t="s">
        <v>195</v>
      </c>
      <c r="C5" s="131" t="s">
        <v>196</v>
      </c>
      <c r="D5" s="164" t="s">
        <v>403</v>
      </c>
      <c r="E5" s="133">
        <f aca="true" t="shared" si="0" ref="E5:E10">IF(D5="","",IF(D5="No",0,0.167))</f>
        <v>0.167</v>
      </c>
      <c r="F5" s="134"/>
    </row>
    <row r="6" spans="1:6" ht="18" customHeight="1" thickBot="1">
      <c r="A6" s="366"/>
      <c r="B6" s="353"/>
      <c r="C6" s="135" t="s">
        <v>197</v>
      </c>
      <c r="D6" s="164" t="s">
        <v>403</v>
      </c>
      <c r="E6" s="137">
        <f t="shared" si="0"/>
        <v>0.167</v>
      </c>
      <c r="F6" s="138"/>
    </row>
    <row r="7" spans="1:6" ht="13.5" customHeight="1" thickBot="1">
      <c r="A7" s="366"/>
      <c r="B7" s="353"/>
      <c r="C7" s="135" t="s">
        <v>198</v>
      </c>
      <c r="D7" s="164" t="s">
        <v>403</v>
      </c>
      <c r="E7" s="137">
        <f t="shared" si="0"/>
        <v>0.167</v>
      </c>
      <c r="F7" s="138"/>
    </row>
    <row r="8" spans="1:6" ht="13.5" customHeight="1" thickBot="1">
      <c r="A8" s="366"/>
      <c r="B8" s="353"/>
      <c r="C8" s="135" t="s">
        <v>199</v>
      </c>
      <c r="D8" s="164" t="s">
        <v>403</v>
      </c>
      <c r="E8" s="137">
        <f t="shared" si="0"/>
        <v>0.167</v>
      </c>
      <c r="F8" s="138"/>
    </row>
    <row r="9" spans="1:6" ht="13.5" customHeight="1" thickBot="1">
      <c r="A9" s="366"/>
      <c r="B9" s="353"/>
      <c r="C9" s="135" t="s">
        <v>200</v>
      </c>
      <c r="D9" s="164" t="s">
        <v>403</v>
      </c>
      <c r="E9" s="137">
        <f t="shared" si="0"/>
        <v>0.167</v>
      </c>
      <c r="F9" s="138"/>
    </row>
    <row r="10" spans="1:6" ht="14.25" customHeight="1" thickBot="1">
      <c r="A10" s="367"/>
      <c r="B10" s="354"/>
      <c r="C10" s="139" t="s">
        <v>201</v>
      </c>
      <c r="D10" s="164" t="s">
        <v>403</v>
      </c>
      <c r="E10" s="141">
        <f t="shared" si="0"/>
        <v>0.167</v>
      </c>
      <c r="F10" s="142"/>
    </row>
    <row r="11" spans="1:6" ht="18" customHeight="1" thickBot="1">
      <c r="A11" s="365">
        <v>3.3</v>
      </c>
      <c r="B11" s="352" t="s">
        <v>202</v>
      </c>
      <c r="C11" s="178" t="s">
        <v>203</v>
      </c>
      <c r="D11" s="164" t="s">
        <v>403</v>
      </c>
      <c r="E11" s="133">
        <f>IF(D11="","",IF(D11="No",0,0.25))</f>
        <v>0.25</v>
      </c>
      <c r="F11" s="134"/>
    </row>
    <row r="12" spans="1:6" ht="13.5" customHeight="1" thickBot="1">
      <c r="A12" s="366"/>
      <c r="B12" s="353"/>
      <c r="C12" s="179" t="s">
        <v>204</v>
      </c>
      <c r="D12" s="164" t="s">
        <v>403</v>
      </c>
      <c r="E12" s="137">
        <f>IF(D12="","",IF(D12="No",0,0.25))</f>
        <v>0.25</v>
      </c>
      <c r="F12" s="138"/>
    </row>
    <row r="13" spans="1:6" ht="13.5" customHeight="1" thickBot="1">
      <c r="A13" s="366"/>
      <c r="B13" s="353"/>
      <c r="C13" s="179" t="s">
        <v>205</v>
      </c>
      <c r="D13" s="164" t="s">
        <v>403</v>
      </c>
      <c r="E13" s="137">
        <f>IF(D13="","",IF(D13="No",0,0.25))</f>
        <v>0.25</v>
      </c>
      <c r="F13" s="138"/>
    </row>
    <row r="14" spans="1:6" ht="14.25" customHeight="1" thickBot="1">
      <c r="A14" s="367"/>
      <c r="B14" s="354"/>
      <c r="C14" s="180" t="s">
        <v>206</v>
      </c>
      <c r="D14" s="164" t="s">
        <v>403</v>
      </c>
      <c r="E14" s="141">
        <f>IF(D14="","",IF(D14="No",0,0.25))</f>
        <v>0.25</v>
      </c>
      <c r="F14" s="142"/>
    </row>
    <row r="15" spans="1:6" ht="33" customHeight="1" thickBot="1">
      <c r="A15" s="181">
        <v>3.4</v>
      </c>
      <c r="B15" s="171" t="s">
        <v>207</v>
      </c>
      <c r="C15" s="147" t="s">
        <v>208</v>
      </c>
      <c r="D15" s="164" t="s">
        <v>403</v>
      </c>
      <c r="E15" s="149">
        <f>IF(D15="","",IF(D15="No",0,1))</f>
        <v>1</v>
      </c>
      <c r="F15" s="152"/>
    </row>
    <row r="16" spans="1:6" ht="16.5" customHeight="1" thickBot="1">
      <c r="A16" s="365">
        <v>3.5</v>
      </c>
      <c r="B16" s="352" t="s">
        <v>209</v>
      </c>
      <c r="C16" s="131" t="s">
        <v>210</v>
      </c>
      <c r="D16" s="164" t="s">
        <v>403</v>
      </c>
      <c r="E16" s="133">
        <f aca="true" t="shared" si="1" ref="E16:E23">IF(D16="","",IF(D16="No",0,0.25))</f>
        <v>0.25</v>
      </c>
      <c r="F16" s="134"/>
    </row>
    <row r="17" spans="1:6" ht="18.75" customHeight="1" thickBot="1">
      <c r="A17" s="366"/>
      <c r="B17" s="353"/>
      <c r="C17" s="135" t="s">
        <v>211</v>
      </c>
      <c r="D17" s="164" t="s">
        <v>403</v>
      </c>
      <c r="E17" s="137">
        <f t="shared" si="1"/>
        <v>0.25</v>
      </c>
      <c r="F17" s="138"/>
    </row>
    <row r="18" spans="1:6" ht="18" customHeight="1" thickBot="1">
      <c r="A18" s="366"/>
      <c r="B18" s="353"/>
      <c r="C18" s="135" t="s">
        <v>212</v>
      </c>
      <c r="D18" s="164" t="s">
        <v>403</v>
      </c>
      <c r="E18" s="137">
        <f t="shared" si="1"/>
        <v>0.25</v>
      </c>
      <c r="F18" s="138"/>
    </row>
    <row r="19" spans="1:6" ht="18.75" customHeight="1" thickBot="1">
      <c r="A19" s="367"/>
      <c r="B19" s="354"/>
      <c r="C19" s="139" t="s">
        <v>213</v>
      </c>
      <c r="D19" s="164" t="s">
        <v>403</v>
      </c>
      <c r="E19" s="141">
        <f t="shared" si="1"/>
        <v>0.25</v>
      </c>
      <c r="F19" s="142"/>
    </row>
    <row r="20" spans="1:6" ht="14.25" customHeight="1" thickBot="1">
      <c r="A20" s="365">
        <v>3.6</v>
      </c>
      <c r="B20" s="352" t="s">
        <v>214</v>
      </c>
      <c r="C20" s="178" t="s">
        <v>215</v>
      </c>
      <c r="D20" s="164" t="s">
        <v>403</v>
      </c>
      <c r="E20" s="133">
        <f t="shared" si="1"/>
        <v>0.25</v>
      </c>
      <c r="F20" s="134"/>
    </row>
    <row r="21" spans="1:6" ht="13.5" customHeight="1" thickBot="1">
      <c r="A21" s="366"/>
      <c r="B21" s="353"/>
      <c r="C21" s="179" t="s">
        <v>216</v>
      </c>
      <c r="D21" s="164" t="s">
        <v>403</v>
      </c>
      <c r="E21" s="137">
        <f t="shared" si="1"/>
        <v>0.25</v>
      </c>
      <c r="F21" s="138"/>
    </row>
    <row r="22" spans="1:6" ht="13.5" customHeight="1" thickBot="1">
      <c r="A22" s="366"/>
      <c r="B22" s="353"/>
      <c r="C22" s="179" t="s">
        <v>127</v>
      </c>
      <c r="D22" s="164" t="s">
        <v>403</v>
      </c>
      <c r="E22" s="137">
        <f t="shared" si="1"/>
        <v>0.25</v>
      </c>
      <c r="F22" s="138"/>
    </row>
    <row r="23" spans="1:6" ht="14.25" customHeight="1" thickBot="1">
      <c r="A23" s="367"/>
      <c r="B23" s="354"/>
      <c r="C23" s="180" t="s">
        <v>217</v>
      </c>
      <c r="D23" s="164" t="s">
        <v>403</v>
      </c>
      <c r="E23" s="141">
        <f t="shared" si="1"/>
        <v>0.25</v>
      </c>
      <c r="F23" s="142"/>
    </row>
    <row r="24" spans="1:6" ht="24.75" customHeight="1">
      <c r="A24" s="365">
        <v>3.7</v>
      </c>
      <c r="B24" s="352" t="s">
        <v>218</v>
      </c>
      <c r="C24" s="178" t="s">
        <v>219</v>
      </c>
      <c r="D24" s="164" t="s">
        <v>403</v>
      </c>
      <c r="E24" s="133">
        <f>IF(D24="","",IF(D24="No",0,0.5))</f>
        <v>0.5</v>
      </c>
      <c r="F24" s="134"/>
    </row>
    <row r="25" spans="1:6" ht="24.75" customHeight="1" thickBot="1">
      <c r="A25" s="367"/>
      <c r="B25" s="354"/>
      <c r="C25" s="180" t="s">
        <v>220</v>
      </c>
      <c r="D25" s="168" t="s">
        <v>403</v>
      </c>
      <c r="E25" s="141">
        <f>IF(D25="","",IF(D25="No",0,0.5))</f>
        <v>0.5</v>
      </c>
      <c r="F25" s="142"/>
    </row>
    <row r="26" spans="1:6" ht="19.5" customHeight="1" thickBot="1">
      <c r="A26" s="365">
        <v>3.8</v>
      </c>
      <c r="B26" s="352" t="s">
        <v>221</v>
      </c>
      <c r="C26" s="131" t="s">
        <v>222</v>
      </c>
      <c r="D26" s="164" t="s">
        <v>403</v>
      </c>
      <c r="E26" s="133">
        <f>IF(D26="","",IF(D26="No",0,0.2))</f>
        <v>0.2</v>
      </c>
      <c r="F26" s="134"/>
    </row>
    <row r="27" spans="1:6" ht="13.5" customHeight="1" thickBot="1">
      <c r="A27" s="366"/>
      <c r="B27" s="353"/>
      <c r="C27" s="135" t="s">
        <v>223</v>
      </c>
      <c r="D27" s="164" t="s">
        <v>403</v>
      </c>
      <c r="E27" s="137">
        <f>IF(D27="","",IF(D27="No",0,0.2))</f>
        <v>0.2</v>
      </c>
      <c r="F27" s="138"/>
    </row>
    <row r="28" spans="1:6" ht="13.5" customHeight="1" thickBot="1">
      <c r="A28" s="366"/>
      <c r="B28" s="353"/>
      <c r="C28" s="135" t="s">
        <v>224</v>
      </c>
      <c r="D28" s="164" t="s">
        <v>403</v>
      </c>
      <c r="E28" s="137">
        <f>IF(D28="","",IF(D28="No",0,0.2))</f>
        <v>0.2</v>
      </c>
      <c r="F28" s="138"/>
    </row>
    <row r="29" spans="1:6" ht="13.5" customHeight="1" thickBot="1">
      <c r="A29" s="366"/>
      <c r="B29" s="353"/>
      <c r="C29" s="135" t="s">
        <v>225</v>
      </c>
      <c r="D29" s="164" t="s">
        <v>403</v>
      </c>
      <c r="E29" s="137">
        <f>IF(D29="","",IF(D29="No",0,0.2))</f>
        <v>0.2</v>
      </c>
      <c r="F29" s="138"/>
    </row>
    <row r="30" spans="1:6" ht="27" customHeight="1" thickBot="1">
      <c r="A30" s="367"/>
      <c r="B30" s="354"/>
      <c r="C30" s="139" t="s">
        <v>226</v>
      </c>
      <c r="D30" s="164" t="s">
        <v>403</v>
      </c>
      <c r="E30" s="141">
        <f>IF(D30="","",IF(D30="No",0,0.2))</f>
        <v>0.2</v>
      </c>
      <c r="F30" s="142"/>
    </row>
    <row r="31" spans="1:6" ht="18" customHeight="1">
      <c r="A31" s="365">
        <v>3.9</v>
      </c>
      <c r="B31" s="352" t="s">
        <v>227</v>
      </c>
      <c r="C31" s="131" t="s">
        <v>228</v>
      </c>
      <c r="D31" s="164" t="s">
        <v>404</v>
      </c>
      <c r="E31" s="133">
        <f>IF(D31="","",IF(D31="No",0,0.5))</f>
        <v>0</v>
      </c>
      <c r="F31" s="134"/>
    </row>
    <row r="32" spans="1:6" ht="42" customHeight="1" thickBot="1">
      <c r="A32" s="367"/>
      <c r="B32" s="354"/>
      <c r="C32" s="139" t="s">
        <v>229</v>
      </c>
      <c r="D32" s="168" t="s">
        <v>403</v>
      </c>
      <c r="E32" s="141">
        <f>IF(D32="","",IF(D32="No",0,0.5))</f>
        <v>0.5</v>
      </c>
      <c r="F32" s="216" t="s">
        <v>416</v>
      </c>
    </row>
    <row r="33" spans="1:6" ht="18" customHeight="1">
      <c r="A33" s="359">
        <v>3.1</v>
      </c>
      <c r="B33" s="352" t="s">
        <v>230</v>
      </c>
      <c r="C33" s="131" t="s">
        <v>231</v>
      </c>
      <c r="D33" s="218" t="s">
        <v>417</v>
      </c>
      <c r="E33" s="133">
        <f>IF(D33="","",IF(D33="No",0,0.5))</f>
        <v>0.5</v>
      </c>
      <c r="F33" s="134"/>
    </row>
    <row r="34" spans="1:6" ht="21" customHeight="1">
      <c r="A34" s="361"/>
      <c r="B34" s="354"/>
      <c r="C34" s="139" t="s">
        <v>232</v>
      </c>
      <c r="D34" s="219" t="s">
        <v>417</v>
      </c>
      <c r="E34" s="141">
        <f>IF(D34="","",IF(D34="No",0,0.5))</f>
        <v>0.5</v>
      </c>
      <c r="F34" s="142"/>
    </row>
    <row r="35" spans="1:6" ht="16.5" customHeight="1">
      <c r="A35" s="359">
        <v>3.11</v>
      </c>
      <c r="B35" s="352" t="s">
        <v>233</v>
      </c>
      <c r="C35" s="131" t="s">
        <v>234</v>
      </c>
      <c r="D35" s="164" t="s">
        <v>403</v>
      </c>
      <c r="E35" s="133">
        <f aca="true" t="shared" si="2" ref="E35:E41">IF(D35="","",IF(D35="No",0,0.143))</f>
        <v>0.143</v>
      </c>
      <c r="F35" s="134"/>
    </row>
    <row r="36" spans="1:6" ht="13.5" customHeight="1">
      <c r="A36" s="360"/>
      <c r="B36" s="353"/>
      <c r="C36" s="135" t="s">
        <v>235</v>
      </c>
      <c r="D36" s="217" t="s">
        <v>403</v>
      </c>
      <c r="E36" s="137">
        <f t="shared" si="2"/>
        <v>0.143</v>
      </c>
      <c r="F36" s="138"/>
    </row>
    <row r="37" spans="1:6" ht="13.5" customHeight="1">
      <c r="A37" s="360"/>
      <c r="B37" s="353"/>
      <c r="C37" s="135" t="s">
        <v>236</v>
      </c>
      <c r="D37" s="166" t="s">
        <v>403</v>
      </c>
      <c r="E37" s="137">
        <f t="shared" si="2"/>
        <v>0.143</v>
      </c>
      <c r="F37" s="138"/>
    </row>
    <row r="38" spans="1:6" ht="13.5" customHeight="1">
      <c r="A38" s="360"/>
      <c r="B38" s="353"/>
      <c r="C38" s="135" t="s">
        <v>237</v>
      </c>
      <c r="D38" s="166" t="s">
        <v>403</v>
      </c>
      <c r="E38" s="137">
        <f t="shared" si="2"/>
        <v>0.143</v>
      </c>
      <c r="F38" s="138"/>
    </row>
    <row r="39" spans="1:6" ht="13.5" customHeight="1">
      <c r="A39" s="360"/>
      <c r="B39" s="353"/>
      <c r="C39" s="135" t="s">
        <v>238</v>
      </c>
      <c r="D39" s="166" t="s">
        <v>403</v>
      </c>
      <c r="E39" s="137">
        <f t="shared" si="2"/>
        <v>0.143</v>
      </c>
      <c r="F39" s="138"/>
    </row>
    <row r="40" spans="1:6" ht="13.5" customHeight="1">
      <c r="A40" s="360"/>
      <c r="B40" s="353"/>
      <c r="C40" s="135" t="s">
        <v>239</v>
      </c>
      <c r="D40" s="166" t="s">
        <v>403</v>
      </c>
      <c r="E40" s="137">
        <f t="shared" si="2"/>
        <v>0.143</v>
      </c>
      <c r="F40" s="138"/>
    </row>
    <row r="41" spans="1:6" ht="14.25" customHeight="1" thickBot="1">
      <c r="A41" s="361"/>
      <c r="B41" s="354"/>
      <c r="C41" s="139" t="s">
        <v>240</v>
      </c>
      <c r="D41" s="166" t="s">
        <v>403</v>
      </c>
      <c r="E41" s="141">
        <f t="shared" si="2"/>
        <v>0.143</v>
      </c>
      <c r="F41" s="142"/>
    </row>
    <row r="42" spans="1:6" ht="25.5" customHeight="1">
      <c r="A42" s="359">
        <v>3.12</v>
      </c>
      <c r="B42" s="352" t="s">
        <v>241</v>
      </c>
      <c r="C42" s="131" t="s">
        <v>242</v>
      </c>
      <c r="D42" s="164" t="s">
        <v>403</v>
      </c>
      <c r="E42" s="133">
        <f>IF(D42="","",IF(D42="No",0,0.33))</f>
        <v>0.33</v>
      </c>
      <c r="F42" s="134"/>
    </row>
    <row r="43" spans="1:6" ht="25.5" customHeight="1">
      <c r="A43" s="360"/>
      <c r="B43" s="353"/>
      <c r="C43" s="135" t="s">
        <v>243</v>
      </c>
      <c r="D43" s="166" t="s">
        <v>403</v>
      </c>
      <c r="E43" s="137">
        <f>IF(D43="","",IF(D43="No",0,0.33))</f>
        <v>0.33</v>
      </c>
      <c r="F43" s="138"/>
    </row>
    <row r="44" spans="1:6" ht="18" customHeight="1">
      <c r="A44" s="361"/>
      <c r="B44" s="354"/>
      <c r="C44" s="139" t="s">
        <v>244</v>
      </c>
      <c r="D44" s="168" t="s">
        <v>403</v>
      </c>
      <c r="E44" s="141">
        <f>IF(D44="","",IF(D44="No",0,0.33))</f>
        <v>0.33</v>
      </c>
      <c r="F44" s="142"/>
    </row>
    <row r="45" spans="1:6" ht="18.75" customHeight="1">
      <c r="A45" s="359">
        <v>3.13</v>
      </c>
      <c r="B45" s="352" t="s">
        <v>245</v>
      </c>
      <c r="C45" s="131" t="s">
        <v>246</v>
      </c>
      <c r="D45" s="164" t="s">
        <v>403</v>
      </c>
      <c r="E45" s="133">
        <f>IF(D45="","",IF(D45="No",0,0.25))</f>
        <v>0.25</v>
      </c>
      <c r="F45" s="134"/>
    </row>
    <row r="46" spans="1:6" ht="24.75" customHeight="1">
      <c r="A46" s="360"/>
      <c r="B46" s="353"/>
      <c r="C46" s="135" t="s">
        <v>247</v>
      </c>
      <c r="D46" s="166" t="s">
        <v>403</v>
      </c>
      <c r="E46" s="137">
        <f>IF(D46="","",IF(D46="No",0,0.25))</f>
        <v>0.25</v>
      </c>
      <c r="F46" s="138"/>
    </row>
    <row r="47" spans="1:6" ht="13.5" customHeight="1">
      <c r="A47" s="360"/>
      <c r="B47" s="353"/>
      <c r="C47" s="135" t="s">
        <v>248</v>
      </c>
      <c r="D47" s="166" t="s">
        <v>403</v>
      </c>
      <c r="E47" s="137">
        <f>IF(D47="","",IF(D47="No",0,0.25))</f>
        <v>0.25</v>
      </c>
      <c r="F47" s="138"/>
    </row>
    <row r="48" spans="1:6" ht="14.25" customHeight="1">
      <c r="A48" s="361"/>
      <c r="B48" s="354"/>
      <c r="C48" s="139" t="s">
        <v>249</v>
      </c>
      <c r="D48" s="168" t="s">
        <v>403</v>
      </c>
      <c r="E48" s="141">
        <f>IF(D48="","",IF(D48="No",0,0.25))</f>
        <v>0.25</v>
      </c>
      <c r="F48" s="142"/>
    </row>
    <row r="49" spans="1:6" ht="18" customHeight="1">
      <c r="A49" s="359">
        <v>3.14</v>
      </c>
      <c r="B49" s="352" t="s">
        <v>250</v>
      </c>
      <c r="C49" s="131" t="s">
        <v>251</v>
      </c>
      <c r="D49" s="164" t="s">
        <v>403</v>
      </c>
      <c r="E49" s="133">
        <f aca="true" t="shared" si="3" ref="E49:E54">IF(D49="","",IF(D49="No",0,0.33))</f>
        <v>0.33</v>
      </c>
      <c r="F49" s="134"/>
    </row>
    <row r="50" spans="1:6" ht="14.25" customHeight="1">
      <c r="A50" s="360"/>
      <c r="B50" s="353"/>
      <c r="C50" s="135" t="s">
        <v>252</v>
      </c>
      <c r="D50" s="166" t="s">
        <v>403</v>
      </c>
      <c r="E50" s="137">
        <f t="shared" si="3"/>
        <v>0.33</v>
      </c>
      <c r="F50" s="138"/>
    </row>
    <row r="51" spans="1:6" ht="14.25" customHeight="1">
      <c r="A51" s="361"/>
      <c r="B51" s="354"/>
      <c r="C51" s="139" t="s">
        <v>253</v>
      </c>
      <c r="D51" s="168" t="s">
        <v>403</v>
      </c>
      <c r="E51" s="141">
        <f t="shared" si="3"/>
        <v>0.33</v>
      </c>
      <c r="F51" s="142"/>
    </row>
    <row r="52" spans="1:6" ht="14.25" customHeight="1">
      <c r="A52" s="359">
        <v>3.15</v>
      </c>
      <c r="B52" s="352" t="s">
        <v>254</v>
      </c>
      <c r="C52" s="131" t="s">
        <v>255</v>
      </c>
      <c r="D52" s="164" t="s">
        <v>403</v>
      </c>
      <c r="E52" s="133">
        <f t="shared" si="3"/>
        <v>0.33</v>
      </c>
      <c r="F52" s="134"/>
    </row>
    <row r="53" spans="1:6" ht="13.5" customHeight="1">
      <c r="A53" s="360"/>
      <c r="B53" s="353"/>
      <c r="C53" s="135" t="s">
        <v>256</v>
      </c>
      <c r="D53" s="166" t="s">
        <v>403</v>
      </c>
      <c r="E53" s="137">
        <f t="shared" si="3"/>
        <v>0.33</v>
      </c>
      <c r="F53" s="138"/>
    </row>
    <row r="54" spans="1:6" ht="14.25" customHeight="1">
      <c r="A54" s="361"/>
      <c r="B54" s="354"/>
      <c r="C54" s="139" t="s">
        <v>257</v>
      </c>
      <c r="D54" s="168" t="s">
        <v>403</v>
      </c>
      <c r="E54" s="141">
        <f t="shared" si="3"/>
        <v>0.33</v>
      </c>
      <c r="F54" s="142"/>
    </row>
    <row r="55" spans="1:6" ht="30.75" customHeight="1">
      <c r="A55" s="359">
        <v>3.16</v>
      </c>
      <c r="B55" s="352" t="s">
        <v>258</v>
      </c>
      <c r="C55" s="131" t="s">
        <v>259</v>
      </c>
      <c r="D55" s="164" t="s">
        <v>403</v>
      </c>
      <c r="E55" s="133">
        <f>IF(D55="","",IF(D55="NO",0,0.5))</f>
        <v>0.5</v>
      </c>
      <c r="F55" s="134"/>
    </row>
    <row r="56" spans="1:6" ht="30.75" customHeight="1">
      <c r="A56" s="361"/>
      <c r="B56" s="354"/>
      <c r="C56" s="139" t="s">
        <v>260</v>
      </c>
      <c r="D56" s="168" t="s">
        <v>403</v>
      </c>
      <c r="E56" s="141">
        <f>IF(D56="","",IF(D56="No",0,0.5))</f>
        <v>0.5</v>
      </c>
      <c r="F56" s="142"/>
    </row>
    <row r="57" spans="1:6" ht="21" customHeight="1">
      <c r="A57" s="359">
        <v>3.17</v>
      </c>
      <c r="B57" s="352" t="s">
        <v>261</v>
      </c>
      <c r="C57" s="131" t="s">
        <v>262</v>
      </c>
      <c r="D57" s="164" t="s">
        <v>403</v>
      </c>
      <c r="E57" s="133">
        <f>IF(D57="","",IF(D57="No",0,0.5))</f>
        <v>0.5</v>
      </c>
      <c r="F57" s="134"/>
    </row>
    <row r="58" spans="1:6" ht="24.75" customHeight="1">
      <c r="A58" s="361"/>
      <c r="B58" s="354"/>
      <c r="C58" s="139" t="s">
        <v>263</v>
      </c>
      <c r="D58" s="168" t="s">
        <v>403</v>
      </c>
      <c r="E58" s="141">
        <f>IF(D58="","",IF(D58="No",0,0.5))</f>
        <v>0.5</v>
      </c>
      <c r="F58" s="142"/>
    </row>
    <row r="59" spans="1:6" ht="24.75" customHeight="1">
      <c r="A59" s="359">
        <v>3.18</v>
      </c>
      <c r="B59" s="352" t="s">
        <v>264</v>
      </c>
      <c r="C59" s="131" t="s">
        <v>265</v>
      </c>
      <c r="D59" s="164" t="s">
        <v>403</v>
      </c>
      <c r="E59" s="133">
        <f aca="true" t="shared" si="4" ref="E59:E76">IF(D59="","",IF(D59="No",0,0.33))</f>
        <v>0.33</v>
      </c>
      <c r="F59" s="134"/>
    </row>
    <row r="60" spans="1:6" ht="13.5" customHeight="1">
      <c r="A60" s="360"/>
      <c r="B60" s="353"/>
      <c r="C60" s="135" t="s">
        <v>266</v>
      </c>
      <c r="D60" s="166" t="s">
        <v>403</v>
      </c>
      <c r="E60" s="137">
        <f t="shared" si="4"/>
        <v>0.33</v>
      </c>
      <c r="F60" s="138"/>
    </row>
    <row r="61" spans="1:6" ht="14.25" customHeight="1" thickBot="1">
      <c r="A61" s="361"/>
      <c r="B61" s="354"/>
      <c r="C61" s="139" t="s">
        <v>267</v>
      </c>
      <c r="D61" s="166" t="s">
        <v>403</v>
      </c>
      <c r="E61" s="141">
        <f t="shared" si="4"/>
        <v>0.33</v>
      </c>
      <c r="F61" s="142"/>
    </row>
    <row r="62" spans="1:6" ht="14.25" customHeight="1">
      <c r="A62" s="359">
        <v>3.19</v>
      </c>
      <c r="B62" s="352" t="s">
        <v>268</v>
      </c>
      <c r="C62" s="131" t="s">
        <v>269</v>
      </c>
      <c r="D62" s="164" t="s">
        <v>403</v>
      </c>
      <c r="E62" s="133">
        <f t="shared" si="4"/>
        <v>0.33</v>
      </c>
      <c r="F62" s="134"/>
    </row>
    <row r="63" spans="1:6" ht="16.5" customHeight="1">
      <c r="A63" s="360"/>
      <c r="B63" s="353"/>
      <c r="C63" s="135" t="s">
        <v>270</v>
      </c>
      <c r="D63" s="166" t="s">
        <v>403</v>
      </c>
      <c r="E63" s="137">
        <f t="shared" si="4"/>
        <v>0.33</v>
      </c>
      <c r="F63" s="138"/>
    </row>
    <row r="64" spans="1:6" ht="27.75" customHeight="1">
      <c r="A64" s="361"/>
      <c r="B64" s="354"/>
      <c r="C64" s="139" t="s">
        <v>271</v>
      </c>
      <c r="D64" s="168"/>
      <c r="E64" s="141">
        <f t="shared" si="4"/>
      </c>
      <c r="F64" s="142"/>
    </row>
    <row r="65" spans="1:6" s="215" customFormat="1" ht="14.25" customHeight="1">
      <c r="A65" s="359">
        <v>3.2</v>
      </c>
      <c r="B65" s="352" t="s">
        <v>272</v>
      </c>
      <c r="C65" s="211" t="s">
        <v>273</v>
      </c>
      <c r="D65" s="212" t="s">
        <v>403</v>
      </c>
      <c r="E65" s="213">
        <f t="shared" si="4"/>
        <v>0.33</v>
      </c>
      <c r="F65" s="214"/>
    </row>
    <row r="66" spans="1:6" ht="13.5" customHeight="1">
      <c r="A66" s="360"/>
      <c r="B66" s="353"/>
      <c r="C66" s="135" t="s">
        <v>274</v>
      </c>
      <c r="D66" s="166" t="s">
        <v>403</v>
      </c>
      <c r="E66" s="137">
        <f t="shared" si="4"/>
        <v>0.33</v>
      </c>
      <c r="F66" s="138"/>
    </row>
    <row r="67" spans="1:6" ht="14.25" customHeight="1">
      <c r="A67" s="361"/>
      <c r="B67" s="354"/>
      <c r="C67" s="139" t="s">
        <v>275</v>
      </c>
      <c r="D67" s="168" t="s">
        <v>403</v>
      </c>
      <c r="E67" s="141">
        <f t="shared" si="4"/>
        <v>0.33</v>
      </c>
      <c r="F67" s="142"/>
    </row>
    <row r="68" spans="1:6" ht="14.25" customHeight="1">
      <c r="A68" s="359">
        <v>3.21</v>
      </c>
      <c r="B68" s="352" t="s">
        <v>276</v>
      </c>
      <c r="C68" s="131" t="s">
        <v>277</v>
      </c>
      <c r="D68" s="164" t="s">
        <v>403</v>
      </c>
      <c r="E68" s="133">
        <f t="shared" si="4"/>
        <v>0.33</v>
      </c>
      <c r="F68" s="134"/>
    </row>
    <row r="69" spans="1:6" ht="13.5" customHeight="1">
      <c r="A69" s="360"/>
      <c r="B69" s="353"/>
      <c r="C69" s="135" t="s">
        <v>278</v>
      </c>
      <c r="D69" s="166" t="s">
        <v>403</v>
      </c>
      <c r="E69" s="137">
        <f t="shared" si="4"/>
        <v>0.33</v>
      </c>
      <c r="F69" s="138"/>
    </row>
    <row r="70" spans="1:6" ht="30" customHeight="1">
      <c r="A70" s="361"/>
      <c r="B70" s="354"/>
      <c r="C70" s="139" t="s">
        <v>279</v>
      </c>
      <c r="D70" s="168" t="s">
        <v>403</v>
      </c>
      <c r="E70" s="141">
        <f t="shared" si="4"/>
        <v>0.33</v>
      </c>
      <c r="F70" s="142"/>
    </row>
    <row r="71" spans="1:6" ht="14.25" customHeight="1">
      <c r="A71" s="359">
        <v>3.22</v>
      </c>
      <c r="B71" s="352" t="s">
        <v>280</v>
      </c>
      <c r="C71" s="131" t="s">
        <v>281</v>
      </c>
      <c r="D71" s="164" t="s">
        <v>403</v>
      </c>
      <c r="E71" s="133">
        <f t="shared" si="4"/>
        <v>0.33</v>
      </c>
      <c r="F71" s="134"/>
    </row>
    <row r="72" spans="1:6" ht="13.5" customHeight="1">
      <c r="A72" s="360"/>
      <c r="B72" s="353"/>
      <c r="C72" s="135" t="s">
        <v>282</v>
      </c>
      <c r="D72" s="166" t="s">
        <v>403</v>
      </c>
      <c r="E72" s="137">
        <f t="shared" si="4"/>
        <v>0.33</v>
      </c>
      <c r="F72" s="138"/>
    </row>
    <row r="73" spans="1:6" ht="14.25" customHeight="1">
      <c r="A73" s="361"/>
      <c r="B73" s="354"/>
      <c r="C73" s="139" t="s">
        <v>283</v>
      </c>
      <c r="D73" s="168" t="s">
        <v>403</v>
      </c>
      <c r="E73" s="141">
        <f t="shared" si="4"/>
        <v>0.33</v>
      </c>
      <c r="F73" s="142"/>
    </row>
    <row r="74" spans="1:6" ht="14.25" customHeight="1">
      <c r="A74" s="359">
        <v>3.23</v>
      </c>
      <c r="B74" s="352" t="s">
        <v>284</v>
      </c>
      <c r="C74" s="178" t="s">
        <v>285</v>
      </c>
      <c r="D74" s="164" t="s">
        <v>403</v>
      </c>
      <c r="E74" s="133">
        <f t="shared" si="4"/>
        <v>0.33</v>
      </c>
      <c r="F74" s="134"/>
    </row>
    <row r="75" spans="1:6" ht="13.5" customHeight="1">
      <c r="A75" s="360"/>
      <c r="B75" s="353"/>
      <c r="C75" s="179" t="s">
        <v>286</v>
      </c>
      <c r="D75" s="166" t="s">
        <v>403</v>
      </c>
      <c r="E75" s="137">
        <f t="shared" si="4"/>
        <v>0.33</v>
      </c>
      <c r="F75" s="138"/>
    </row>
    <row r="76" spans="1:6" ht="14.25" customHeight="1">
      <c r="A76" s="361"/>
      <c r="B76" s="354"/>
      <c r="C76" s="180" t="s">
        <v>287</v>
      </c>
      <c r="D76" s="168" t="s">
        <v>403</v>
      </c>
      <c r="E76" s="141">
        <f t="shared" si="4"/>
        <v>0.33</v>
      </c>
      <c r="F76" s="142"/>
    </row>
    <row r="77" spans="1:6" ht="24.75" customHeight="1">
      <c r="A77" s="359">
        <v>3.24</v>
      </c>
      <c r="B77" s="352" t="s">
        <v>288</v>
      </c>
      <c r="C77" s="178" t="s">
        <v>289</v>
      </c>
      <c r="D77" s="164" t="s">
        <v>403</v>
      </c>
      <c r="E77" s="133">
        <f>IF(D77="","",IF(D77="No",0,0.5))</f>
        <v>0.5</v>
      </c>
      <c r="F77" s="134"/>
    </row>
    <row r="78" spans="1:6" ht="24.75" customHeight="1">
      <c r="A78" s="361"/>
      <c r="B78" s="354"/>
      <c r="C78" s="180" t="s">
        <v>290</v>
      </c>
      <c r="D78" s="168" t="s">
        <v>403</v>
      </c>
      <c r="E78" s="141">
        <f>IF(D78="","",IF(D78="No",0,0.5))</f>
        <v>0.5</v>
      </c>
      <c r="F78" s="142"/>
    </row>
    <row r="79" spans="1:6" ht="14.25" customHeight="1">
      <c r="A79" s="344" t="s">
        <v>161</v>
      </c>
      <c r="B79" s="345"/>
      <c r="C79" s="346"/>
      <c r="D79" s="210">
        <f>COUNT(A3:A78)</f>
        <v>24</v>
      </c>
      <c r="E79" s="208">
        <f>SUM(E3:E78)/D79</f>
        <v>0.9617916666666657</v>
      </c>
      <c r="F79" s="155"/>
    </row>
  </sheetData>
  <sheetProtection/>
  <mergeCells count="48">
    <mergeCell ref="A74:A76"/>
    <mergeCell ref="B74:B76"/>
    <mergeCell ref="A62:A64"/>
    <mergeCell ref="B62:B64"/>
    <mergeCell ref="A65:A67"/>
    <mergeCell ref="B65:B67"/>
    <mergeCell ref="A77:A78"/>
    <mergeCell ref="B77:B78"/>
    <mergeCell ref="A68:A70"/>
    <mergeCell ref="B68:B70"/>
    <mergeCell ref="A71:A73"/>
    <mergeCell ref="B71:B73"/>
    <mergeCell ref="B52:B54"/>
    <mergeCell ref="A55:A56"/>
    <mergeCell ref="B55:B56"/>
    <mergeCell ref="A57:A58"/>
    <mergeCell ref="B57:B58"/>
    <mergeCell ref="A59:A61"/>
    <mergeCell ref="B59:B61"/>
    <mergeCell ref="A79:C79"/>
    <mergeCell ref="A3:A4"/>
    <mergeCell ref="B3:B4"/>
    <mergeCell ref="A5:A10"/>
    <mergeCell ref="B5:B10"/>
    <mergeCell ref="A45:A48"/>
    <mergeCell ref="B45:B48"/>
    <mergeCell ref="A49:A51"/>
    <mergeCell ref="B49:B51"/>
    <mergeCell ref="A52:A54"/>
    <mergeCell ref="A24:A25"/>
    <mergeCell ref="B24:B25"/>
    <mergeCell ref="A31:A32"/>
    <mergeCell ref="B31:B32"/>
    <mergeCell ref="A26:A30"/>
    <mergeCell ref="B26:B30"/>
    <mergeCell ref="A1:F1"/>
    <mergeCell ref="A11:A14"/>
    <mergeCell ref="B11:B14"/>
    <mergeCell ref="A16:A19"/>
    <mergeCell ref="B16:B19"/>
    <mergeCell ref="A20:A23"/>
    <mergeCell ref="B20:B23"/>
    <mergeCell ref="A35:A41"/>
    <mergeCell ref="B35:B41"/>
    <mergeCell ref="A42:A44"/>
    <mergeCell ref="B42:B44"/>
    <mergeCell ref="A33:A34"/>
    <mergeCell ref="B33:B34"/>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6.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I14" sqref="I14"/>
    </sheetView>
  </sheetViews>
  <sheetFormatPr defaultColWidth="11.421875" defaultRowHeight="12.75" customHeight="1"/>
  <cols>
    <col min="1" max="1" width="4.421875" style="1" customWidth="1"/>
    <col min="2" max="2" width="33.421875" style="1" customWidth="1"/>
    <col min="3" max="3" width="52.421875" style="1" customWidth="1"/>
    <col min="4" max="5" width="6.7109375" style="1" customWidth="1"/>
    <col min="6" max="6" width="45.140625" style="1" customWidth="1"/>
    <col min="7" max="7" width="11.421875" style="1" customWidth="1"/>
    <col min="8" max="8" width="11.421875" style="1" hidden="1" customWidth="1"/>
    <col min="9" max="11" width="11.421875" style="1" customWidth="1"/>
    <col min="12" max="16384" width="11.421875" style="1" customWidth="1"/>
  </cols>
  <sheetData>
    <row r="1" spans="1:10" ht="19.5" customHeight="1">
      <c r="A1" s="355" t="s">
        <v>291</v>
      </c>
      <c r="B1" s="356"/>
      <c r="C1" s="356"/>
      <c r="D1" s="356"/>
      <c r="E1" s="356"/>
      <c r="F1" s="368"/>
      <c r="G1" s="182"/>
      <c r="H1" s="48"/>
      <c r="I1" s="48"/>
      <c r="J1" s="183"/>
    </row>
    <row r="2" spans="1:10" ht="33.75" customHeight="1">
      <c r="A2" s="184" t="s">
        <v>118</v>
      </c>
      <c r="B2" s="185"/>
      <c r="C2" s="186" t="s">
        <v>119</v>
      </c>
      <c r="D2" s="187" t="s">
        <v>120</v>
      </c>
      <c r="E2" s="175" t="s">
        <v>121</v>
      </c>
      <c r="F2" s="176" t="s">
        <v>122</v>
      </c>
      <c r="G2" s="188"/>
      <c r="H2" s="21"/>
      <c r="I2" s="21"/>
      <c r="J2" s="7"/>
    </row>
    <row r="3" spans="1:10" ht="26.25" customHeight="1" thickBot="1">
      <c r="A3" s="349">
        <v>4.1</v>
      </c>
      <c r="B3" s="352" t="s">
        <v>292</v>
      </c>
      <c r="C3" s="131" t="s">
        <v>293</v>
      </c>
      <c r="D3" s="164" t="s">
        <v>403</v>
      </c>
      <c r="E3" s="133">
        <f>IF(D3="","",IF(D3="No",0,H8))</f>
        <v>0.3333333333333333</v>
      </c>
      <c r="F3" s="134"/>
      <c r="G3" s="188"/>
      <c r="H3" s="21"/>
      <c r="I3" s="21"/>
      <c r="J3" s="7"/>
    </row>
    <row r="4" spans="1:10" ht="16.5" customHeight="1" thickBot="1">
      <c r="A4" s="350"/>
      <c r="B4" s="353"/>
      <c r="C4" s="135" t="s">
        <v>294</v>
      </c>
      <c r="D4" s="164" t="s">
        <v>403</v>
      </c>
      <c r="E4" s="137">
        <f>IF(D4="","",IF(D4="No",0,H8))</f>
        <v>0.3333333333333333</v>
      </c>
      <c r="F4" s="138"/>
      <c r="G4" s="188"/>
      <c r="H4" s="21"/>
      <c r="I4" s="21"/>
      <c r="J4" s="7"/>
    </row>
    <row r="5" spans="1:10" ht="28.5" customHeight="1" thickBot="1">
      <c r="A5" s="351"/>
      <c r="B5" s="354"/>
      <c r="C5" s="139" t="s">
        <v>295</v>
      </c>
      <c r="D5" s="164" t="s">
        <v>403</v>
      </c>
      <c r="E5" s="141">
        <f>IF(D5="","",IF(D5="No",0,H8))</f>
        <v>0.3333333333333333</v>
      </c>
      <c r="F5" s="142"/>
      <c r="G5" s="188"/>
      <c r="H5" s="21"/>
      <c r="I5" s="21"/>
      <c r="J5" s="7"/>
    </row>
    <row r="6" spans="1:10" ht="14.25" customHeight="1" thickBot="1">
      <c r="A6" s="365">
        <v>4.2</v>
      </c>
      <c r="B6" s="352" t="s">
        <v>296</v>
      </c>
      <c r="C6" s="131" t="s">
        <v>297</v>
      </c>
      <c r="D6" s="164" t="s">
        <v>404</v>
      </c>
      <c r="E6" s="133">
        <f>IF(D6="","",IF(D6="No",0,H8))</f>
        <v>0</v>
      </c>
      <c r="F6" s="134"/>
      <c r="G6" s="188"/>
      <c r="H6" s="21"/>
      <c r="I6" s="21"/>
      <c r="J6" s="7"/>
    </row>
    <row r="7" spans="1:10" ht="13.5" customHeight="1" thickBot="1">
      <c r="A7" s="366"/>
      <c r="B7" s="353"/>
      <c r="C7" s="135" t="s">
        <v>298</v>
      </c>
      <c r="D7" s="164" t="s">
        <v>404</v>
      </c>
      <c r="E7" s="137">
        <f>IF(D7="","",IF(D7="No",0,H8))</f>
        <v>0</v>
      </c>
      <c r="F7" s="138"/>
      <c r="G7" s="188"/>
      <c r="H7" s="21"/>
      <c r="I7" s="21"/>
      <c r="J7" s="7"/>
    </row>
    <row r="8" spans="1:10" ht="14.25" customHeight="1" thickBot="1">
      <c r="A8" s="367"/>
      <c r="B8" s="354"/>
      <c r="C8" s="139" t="s">
        <v>299</v>
      </c>
      <c r="D8" s="164" t="s">
        <v>404</v>
      </c>
      <c r="E8" s="141">
        <f>IF(D8="","",IF(D8="No",0,H8))</f>
        <v>0</v>
      </c>
      <c r="F8" s="142"/>
      <c r="G8" s="188"/>
      <c r="H8" s="189">
        <f>1/3</f>
        <v>0.3333333333333333</v>
      </c>
      <c r="I8" s="21"/>
      <c r="J8" s="7"/>
    </row>
    <row r="9" spans="1:10" ht="14.25" customHeight="1" thickBot="1">
      <c r="A9" s="365">
        <v>4.3</v>
      </c>
      <c r="B9" s="352" t="s">
        <v>300</v>
      </c>
      <c r="C9" s="131" t="s">
        <v>301</v>
      </c>
      <c r="D9" s="164" t="s">
        <v>403</v>
      </c>
      <c r="E9" s="133">
        <f>IF(D9="","",IF(D9="No",0,0.5))</f>
        <v>0.5</v>
      </c>
      <c r="F9" s="134"/>
      <c r="G9" s="188"/>
      <c r="H9" s="21"/>
      <c r="I9" s="21"/>
      <c r="J9" s="7"/>
    </row>
    <row r="10" spans="1:10" ht="14.25" customHeight="1" thickBot="1">
      <c r="A10" s="367"/>
      <c r="B10" s="354"/>
      <c r="C10" s="139" t="s">
        <v>302</v>
      </c>
      <c r="D10" s="164" t="s">
        <v>403</v>
      </c>
      <c r="E10" s="141">
        <f>IF(D10="","",IF(D10="No",0,0.5))</f>
        <v>0.5</v>
      </c>
      <c r="F10" s="142"/>
      <c r="G10" s="188"/>
      <c r="H10" s="21"/>
      <c r="I10" s="21"/>
      <c r="J10" s="7"/>
    </row>
    <row r="11" spans="1:10" ht="16.5" customHeight="1" thickBot="1">
      <c r="A11" s="365">
        <v>4.4</v>
      </c>
      <c r="B11" s="352" t="s">
        <v>303</v>
      </c>
      <c r="C11" s="131" t="s">
        <v>304</v>
      </c>
      <c r="D11" s="164" t="s">
        <v>403</v>
      </c>
      <c r="E11" s="133">
        <f>IF(D11="","",IF(D11="No",0,0.5))</f>
        <v>0.5</v>
      </c>
      <c r="F11" s="134"/>
      <c r="G11" s="188"/>
      <c r="H11" s="21"/>
      <c r="I11" s="21"/>
      <c r="J11" s="7"/>
    </row>
    <row r="12" spans="1:10" ht="14.25" customHeight="1" thickBot="1">
      <c r="A12" s="367"/>
      <c r="B12" s="354"/>
      <c r="C12" s="139" t="s">
        <v>305</v>
      </c>
      <c r="D12" s="164" t="s">
        <v>403</v>
      </c>
      <c r="E12" s="141">
        <f>IF(D12="","",IF(D12="No",0,0.5))</f>
        <v>0.5</v>
      </c>
      <c r="F12" s="142"/>
      <c r="G12" s="188"/>
      <c r="H12" s="21"/>
      <c r="I12" s="21"/>
      <c r="J12" s="7"/>
    </row>
    <row r="13" spans="1:10" ht="54" customHeight="1" thickBot="1">
      <c r="A13" s="181">
        <v>4.5</v>
      </c>
      <c r="B13" s="170" t="s">
        <v>306</v>
      </c>
      <c r="C13" s="147" t="s">
        <v>307</v>
      </c>
      <c r="D13" s="164" t="s">
        <v>403</v>
      </c>
      <c r="E13" s="149">
        <f>IF(D13="","",IF(D13="No",0,1))</f>
        <v>1</v>
      </c>
      <c r="F13" s="190"/>
      <c r="G13" s="188"/>
      <c r="H13" s="21"/>
      <c r="I13" s="21"/>
      <c r="J13" s="7"/>
    </row>
    <row r="14" spans="1:10" ht="27" customHeight="1">
      <c r="A14" s="369">
        <v>4.6</v>
      </c>
      <c r="B14" s="372" t="s">
        <v>308</v>
      </c>
      <c r="C14" s="131" t="s">
        <v>309</v>
      </c>
      <c r="D14" s="223" t="s">
        <v>404</v>
      </c>
      <c r="E14" s="133">
        <f>IF(D14="","",IF(D14="No",0,IF(D15="Yes",0,IF(D17="Yes",0,IF(D18="Yes",0,IF(D16="Yes",0,1))))))</f>
        <v>0</v>
      </c>
      <c r="F14" s="134"/>
      <c r="G14" s="188"/>
      <c r="H14" s="21"/>
      <c r="I14" s="21"/>
      <c r="J14" s="7"/>
    </row>
    <row r="15" spans="1:10" ht="20.25" customHeight="1">
      <c r="A15" s="370"/>
      <c r="B15" s="373"/>
      <c r="C15" s="135" t="s">
        <v>310</v>
      </c>
      <c r="D15" s="136" t="s">
        <v>403</v>
      </c>
      <c r="E15" s="137">
        <f>IF(D15="","",IF(D15="No",0,IF(D17="Yes",0,IF(D18="Yes",0,IF(D16="Yes",0,0.75)))))</f>
        <v>0.75</v>
      </c>
      <c r="F15" s="138"/>
      <c r="G15" s="188"/>
      <c r="H15" s="21"/>
      <c r="I15" s="21"/>
      <c r="J15" s="7"/>
    </row>
    <row r="16" spans="1:10" ht="20.25" customHeight="1">
      <c r="A16" s="370"/>
      <c r="B16" s="373"/>
      <c r="C16" s="135" t="s">
        <v>311</v>
      </c>
      <c r="D16" s="222" t="s">
        <v>421</v>
      </c>
      <c r="E16" s="137">
        <f>IF(D16="","",IF(D16="No",0,1))</f>
        <v>1</v>
      </c>
      <c r="F16" s="138"/>
      <c r="G16" s="188"/>
      <c r="H16" s="21"/>
      <c r="I16" s="21"/>
      <c r="J16" s="7"/>
    </row>
    <row r="17" spans="1:10" ht="24.75" customHeight="1">
      <c r="A17" s="370"/>
      <c r="B17" s="373"/>
      <c r="C17" s="135" t="s">
        <v>312</v>
      </c>
      <c r="D17" s="136" t="s">
        <v>404</v>
      </c>
      <c r="E17" s="137">
        <f>IF(D17="","",IF(D17="No",0,IF(D18="Yes",0,IF(D16="Yes",0,0.5))))</f>
        <v>0</v>
      </c>
      <c r="F17" s="138"/>
      <c r="G17" s="188"/>
      <c r="H17" s="21"/>
      <c r="I17" s="21"/>
      <c r="J17" s="7"/>
    </row>
    <row r="18" spans="1:10" ht="27.75" customHeight="1">
      <c r="A18" s="371"/>
      <c r="B18" s="374"/>
      <c r="C18" s="139" t="s">
        <v>313</v>
      </c>
      <c r="D18" s="224" t="s">
        <v>404</v>
      </c>
      <c r="E18" s="141">
        <f>IF(D18="","",IF(D18="No",0,IF(D16="Yes",0,0.25)))</f>
        <v>0</v>
      </c>
      <c r="F18" s="142"/>
      <c r="G18" s="188"/>
      <c r="H18" s="21"/>
      <c r="I18" s="21"/>
      <c r="J18" s="7"/>
    </row>
    <row r="19" spans="1:10" ht="14.25" customHeight="1">
      <c r="A19" s="344" t="s">
        <v>161</v>
      </c>
      <c r="B19" s="345"/>
      <c r="C19" s="346"/>
      <c r="D19" s="173">
        <f>COUNT(A3:A18)</f>
        <v>6</v>
      </c>
      <c r="E19" s="173">
        <f>SUM(E3:E18)/D19</f>
        <v>0.9583333333333334</v>
      </c>
      <c r="F19" s="155"/>
      <c r="G19" s="191"/>
      <c r="H19" s="125"/>
      <c r="I19" s="125"/>
      <c r="J19" s="46"/>
    </row>
  </sheetData>
  <sheetProtection/>
  <mergeCells count="12">
    <mergeCell ref="A14:A18"/>
    <mergeCell ref="B14:B18"/>
    <mergeCell ref="A1:F1"/>
    <mergeCell ref="A19:C19"/>
    <mergeCell ref="A3:A5"/>
    <mergeCell ref="B3:B5"/>
    <mergeCell ref="A6:A8"/>
    <mergeCell ref="B6:B8"/>
    <mergeCell ref="A9:A10"/>
    <mergeCell ref="B9:B10"/>
    <mergeCell ref="A11:A12"/>
    <mergeCell ref="B11:B12"/>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7.xml><?xml version="1.0" encoding="utf-8"?>
<worksheet xmlns="http://schemas.openxmlformats.org/spreadsheetml/2006/main" xmlns:r="http://schemas.openxmlformats.org/officeDocument/2006/relationships">
  <dimension ref="A1:J45"/>
  <sheetViews>
    <sheetView showGridLines="0" zoomScalePageLayoutView="0" workbookViewId="0" topLeftCell="A31">
      <selection activeCell="J42" sqref="J42"/>
    </sheetView>
  </sheetViews>
  <sheetFormatPr defaultColWidth="11.421875" defaultRowHeight="12.75" customHeight="1"/>
  <cols>
    <col min="1" max="1" width="8.140625" style="1" customWidth="1"/>
    <col min="2" max="2" width="33.421875" style="1" customWidth="1"/>
    <col min="3" max="3" width="52.421875" style="1" customWidth="1"/>
    <col min="4" max="4" width="6.7109375" style="1" customWidth="1"/>
    <col min="5" max="5" width="7.28125" style="1" customWidth="1"/>
    <col min="6" max="6" width="45.140625" style="1" customWidth="1"/>
    <col min="7" max="7" width="11.421875" style="1" customWidth="1"/>
    <col min="8" max="8" width="11.421875" style="1" hidden="1" customWidth="1"/>
    <col min="9" max="11" width="11.421875" style="1" customWidth="1"/>
    <col min="12" max="16384" width="11.421875" style="1" customWidth="1"/>
  </cols>
  <sheetData>
    <row r="1" spans="1:10" ht="19.5" customHeight="1">
      <c r="A1" s="355" t="s">
        <v>314</v>
      </c>
      <c r="B1" s="356"/>
      <c r="C1" s="356"/>
      <c r="D1" s="356"/>
      <c r="E1" s="356"/>
      <c r="F1" s="368"/>
      <c r="G1" s="182"/>
      <c r="H1" s="48"/>
      <c r="I1" s="48"/>
      <c r="J1" s="183"/>
    </row>
    <row r="2" spans="1:10" ht="24.75" customHeight="1">
      <c r="A2" s="160" t="s">
        <v>118</v>
      </c>
      <c r="B2" s="161"/>
      <c r="C2" s="162" t="s">
        <v>119</v>
      </c>
      <c r="D2" s="175" t="s">
        <v>120</v>
      </c>
      <c r="E2" s="162" t="s">
        <v>121</v>
      </c>
      <c r="F2" s="176" t="s">
        <v>122</v>
      </c>
      <c r="G2" s="188"/>
      <c r="H2" s="21"/>
      <c r="I2" s="21"/>
      <c r="J2" s="7"/>
    </row>
    <row r="3" spans="1:10" ht="54" customHeight="1">
      <c r="A3" s="192">
        <v>5.1</v>
      </c>
      <c r="B3" s="171" t="s">
        <v>315</v>
      </c>
      <c r="C3" s="171" t="s">
        <v>316</v>
      </c>
      <c r="D3" s="172" t="s">
        <v>403</v>
      </c>
      <c r="E3" s="149">
        <f>IF(D3="","",IF(D3="No",0,1))</f>
        <v>1</v>
      </c>
      <c r="F3" s="152"/>
      <c r="G3" s="188"/>
      <c r="H3" s="21"/>
      <c r="I3" s="21"/>
      <c r="J3" s="7"/>
    </row>
    <row r="4" spans="1:10" ht="24.75" customHeight="1" thickBot="1">
      <c r="A4" s="375">
        <v>5.2</v>
      </c>
      <c r="B4" s="352" t="s">
        <v>317</v>
      </c>
      <c r="C4" s="163" t="s">
        <v>318</v>
      </c>
      <c r="D4" s="164" t="s">
        <v>404</v>
      </c>
      <c r="E4" s="133">
        <f>IF(D4="","",IF(D4="Yes",IF(D5="Yes",0,1),0))</f>
        <v>0</v>
      </c>
      <c r="F4" s="134"/>
      <c r="G4" s="188"/>
      <c r="H4" s="21"/>
      <c r="I4" s="21"/>
      <c r="J4" s="7"/>
    </row>
    <row r="5" spans="1:10" ht="21.75" customHeight="1" thickBot="1">
      <c r="A5" s="376"/>
      <c r="B5" s="354"/>
      <c r="C5" s="167" t="s">
        <v>319</v>
      </c>
      <c r="D5" s="172" t="s">
        <v>403</v>
      </c>
      <c r="E5" s="141">
        <f>IF(D5="","",IF(D5="No",0,0.5))</f>
        <v>0.5</v>
      </c>
      <c r="F5" s="142"/>
      <c r="G5" s="188"/>
      <c r="H5" s="21"/>
      <c r="I5" s="21"/>
      <c r="J5" s="7"/>
    </row>
    <row r="6" spans="1:10" ht="25.5" customHeight="1" thickBot="1">
      <c r="A6" s="192">
        <v>5.3</v>
      </c>
      <c r="B6" s="171" t="s">
        <v>320</v>
      </c>
      <c r="C6" s="171" t="s">
        <v>321</v>
      </c>
      <c r="D6" s="172" t="s">
        <v>403</v>
      </c>
      <c r="E6" s="149">
        <f>IF(D6="","",IF(D6="No",0,1))</f>
        <v>1</v>
      </c>
      <c r="F6" s="152"/>
      <c r="G6" s="188"/>
      <c r="H6" s="21"/>
      <c r="I6" s="21"/>
      <c r="J6" s="7"/>
    </row>
    <row r="7" spans="1:10" ht="14.25" customHeight="1" thickBot="1">
      <c r="A7" s="375">
        <v>5.4</v>
      </c>
      <c r="B7" s="352" t="s">
        <v>322</v>
      </c>
      <c r="C7" s="163" t="s">
        <v>323</v>
      </c>
      <c r="D7" s="172" t="s">
        <v>403</v>
      </c>
      <c r="E7" s="133">
        <f>IF(D7="","",IF(D7="No",0,0.2))</f>
        <v>0.2</v>
      </c>
      <c r="F7" s="134"/>
      <c r="G7" s="188"/>
      <c r="H7" s="21"/>
      <c r="I7" s="21"/>
      <c r="J7" s="7"/>
    </row>
    <row r="8" spans="1:10" ht="13.5" customHeight="1" thickBot="1">
      <c r="A8" s="377"/>
      <c r="B8" s="353"/>
      <c r="C8" s="165" t="s">
        <v>324</v>
      </c>
      <c r="D8" s="172" t="s">
        <v>403</v>
      </c>
      <c r="E8" s="137">
        <f>IF(D8="","",IF(D8="No",0,0.2))</f>
        <v>0.2</v>
      </c>
      <c r="F8" s="138"/>
      <c r="G8" s="188"/>
      <c r="H8" s="21"/>
      <c r="I8" s="21"/>
      <c r="J8" s="7"/>
    </row>
    <row r="9" spans="1:10" ht="13.5" customHeight="1" thickBot="1">
      <c r="A9" s="377"/>
      <c r="B9" s="353"/>
      <c r="C9" s="165" t="s">
        <v>325</v>
      </c>
      <c r="D9" s="172" t="s">
        <v>403</v>
      </c>
      <c r="E9" s="137">
        <f>IF(D9="","",IF(D9="No",0,0.2))</f>
        <v>0.2</v>
      </c>
      <c r="F9" s="138"/>
      <c r="G9" s="188"/>
      <c r="H9" s="21"/>
      <c r="I9" s="21"/>
      <c r="J9" s="7"/>
    </row>
    <row r="10" spans="1:10" ht="13.5" customHeight="1" thickBot="1">
      <c r="A10" s="377"/>
      <c r="B10" s="353"/>
      <c r="C10" s="165" t="s">
        <v>326</v>
      </c>
      <c r="D10" s="172" t="s">
        <v>403</v>
      </c>
      <c r="E10" s="137">
        <f>IF(D10="","",IF(D10="No",0,0.2))</f>
        <v>0.2</v>
      </c>
      <c r="F10" s="138"/>
      <c r="G10" s="188"/>
      <c r="H10" s="21"/>
      <c r="I10" s="21"/>
      <c r="J10" s="7"/>
    </row>
    <row r="11" spans="1:10" ht="14.25" customHeight="1" thickBot="1">
      <c r="A11" s="376"/>
      <c r="B11" s="354"/>
      <c r="C11" s="167" t="s">
        <v>327</v>
      </c>
      <c r="D11" s="172" t="s">
        <v>403</v>
      </c>
      <c r="E11" s="141">
        <f>IF(D11="","",IF(D11="No",0,0.2))</f>
        <v>0.2</v>
      </c>
      <c r="F11" s="142"/>
      <c r="G11" s="188"/>
      <c r="H11" s="21"/>
      <c r="I11" s="21"/>
      <c r="J11" s="7"/>
    </row>
    <row r="12" spans="1:10" ht="42" customHeight="1" thickBot="1">
      <c r="A12" s="192">
        <v>5.5</v>
      </c>
      <c r="B12" s="171" t="s">
        <v>328</v>
      </c>
      <c r="C12" s="171" t="s">
        <v>321</v>
      </c>
      <c r="D12" s="172" t="s">
        <v>403</v>
      </c>
      <c r="E12" s="149">
        <f>IF(D12="","",IF(D12="No",0,1))</f>
        <v>1</v>
      </c>
      <c r="F12" s="152"/>
      <c r="G12" s="188"/>
      <c r="H12" s="21"/>
      <c r="I12" s="21"/>
      <c r="J12" s="7"/>
    </row>
    <row r="13" spans="1:10" ht="14.25" customHeight="1" thickBot="1">
      <c r="A13" s="375">
        <v>5.6</v>
      </c>
      <c r="B13" s="352" t="s">
        <v>329</v>
      </c>
      <c r="C13" s="163" t="s">
        <v>330</v>
      </c>
      <c r="D13" s="172" t="s">
        <v>403</v>
      </c>
      <c r="E13" s="133">
        <f aca="true" t="shared" si="0" ref="E13:E18">IF(D13="","",IF(D13="No",0,0.167))</f>
        <v>0.167</v>
      </c>
      <c r="F13" s="193"/>
      <c r="G13" s="188"/>
      <c r="H13" s="21"/>
      <c r="I13" s="21"/>
      <c r="J13" s="7"/>
    </row>
    <row r="14" spans="1:10" ht="13.5" customHeight="1" thickBot="1">
      <c r="A14" s="377"/>
      <c r="B14" s="353"/>
      <c r="C14" s="165" t="s">
        <v>331</v>
      </c>
      <c r="D14" s="172" t="s">
        <v>403</v>
      </c>
      <c r="E14" s="137">
        <f t="shared" si="0"/>
        <v>0.167</v>
      </c>
      <c r="F14" s="194"/>
      <c r="G14" s="188"/>
      <c r="H14" s="21"/>
      <c r="I14" s="21"/>
      <c r="J14" s="7"/>
    </row>
    <row r="15" spans="1:10" ht="13.5" customHeight="1" thickBot="1">
      <c r="A15" s="377"/>
      <c r="B15" s="353"/>
      <c r="C15" s="165" t="s">
        <v>332</v>
      </c>
      <c r="D15" s="172" t="s">
        <v>403</v>
      </c>
      <c r="E15" s="137">
        <f t="shared" si="0"/>
        <v>0.167</v>
      </c>
      <c r="F15" s="194"/>
      <c r="G15" s="188"/>
      <c r="H15" s="21"/>
      <c r="I15" s="21"/>
      <c r="J15" s="7"/>
    </row>
    <row r="16" spans="1:10" ht="13.5" customHeight="1" thickBot="1">
      <c r="A16" s="377"/>
      <c r="B16" s="353"/>
      <c r="C16" s="165" t="s">
        <v>333</v>
      </c>
      <c r="D16" s="172" t="s">
        <v>403</v>
      </c>
      <c r="E16" s="137">
        <f t="shared" si="0"/>
        <v>0.167</v>
      </c>
      <c r="F16" s="194"/>
      <c r="G16" s="188"/>
      <c r="H16" s="21"/>
      <c r="I16" s="21"/>
      <c r="J16" s="7"/>
    </row>
    <row r="17" spans="1:10" ht="13.5" customHeight="1" thickBot="1">
      <c r="A17" s="377"/>
      <c r="B17" s="353"/>
      <c r="C17" s="165" t="s">
        <v>334</v>
      </c>
      <c r="D17" s="172" t="s">
        <v>403</v>
      </c>
      <c r="E17" s="137">
        <f t="shared" si="0"/>
        <v>0.167</v>
      </c>
      <c r="F17" s="194"/>
      <c r="G17" s="188"/>
      <c r="H17" s="21"/>
      <c r="I17" s="21"/>
      <c r="J17" s="7"/>
    </row>
    <row r="18" spans="1:10" ht="14.25" customHeight="1" thickBot="1">
      <c r="A18" s="376"/>
      <c r="B18" s="354"/>
      <c r="C18" s="167" t="s">
        <v>335</v>
      </c>
      <c r="D18" s="172" t="s">
        <v>403</v>
      </c>
      <c r="E18" s="141">
        <f t="shared" si="0"/>
        <v>0.167</v>
      </c>
      <c r="F18" s="195"/>
      <c r="G18" s="188"/>
      <c r="H18" s="21"/>
      <c r="I18" s="21"/>
      <c r="J18" s="7"/>
    </row>
    <row r="19" spans="1:10" ht="20.25" customHeight="1" thickBot="1">
      <c r="A19" s="375">
        <v>5.7</v>
      </c>
      <c r="B19" s="352" t="s">
        <v>336</v>
      </c>
      <c r="C19" s="163" t="s">
        <v>337</v>
      </c>
      <c r="D19" s="221" t="s">
        <v>417</v>
      </c>
      <c r="E19" s="133">
        <f>IF(D19="","",IF(D19="Yes",IF(D20="Yes",0,1),0))</f>
        <v>1</v>
      </c>
      <c r="F19" s="193"/>
      <c r="G19" s="188"/>
      <c r="H19" s="21"/>
      <c r="I19" s="21"/>
      <c r="J19" s="7"/>
    </row>
    <row r="20" spans="1:10" ht="30" customHeight="1" thickBot="1">
      <c r="A20" s="376"/>
      <c r="B20" s="354"/>
      <c r="C20" s="167" t="s">
        <v>338</v>
      </c>
      <c r="D20" s="221" t="s">
        <v>420</v>
      </c>
      <c r="E20" s="141">
        <f>IF(D20="","",IF(D20="No",0,0.5))</f>
        <v>0</v>
      </c>
      <c r="F20" s="195"/>
      <c r="G20" s="188"/>
      <c r="H20" s="21"/>
      <c r="I20" s="21"/>
      <c r="J20" s="7"/>
    </row>
    <row r="21" spans="1:10" ht="14.25" customHeight="1" thickBot="1">
      <c r="A21" s="375">
        <v>5.8</v>
      </c>
      <c r="B21" s="352" t="s">
        <v>339</v>
      </c>
      <c r="C21" s="163" t="s">
        <v>337</v>
      </c>
      <c r="D21" s="221" t="s">
        <v>417</v>
      </c>
      <c r="E21" s="133">
        <f>IF(D21="","",IF(D21="Yes",IF(D22="Yes",0,IF(D23="Yes",0,1)),0))</f>
        <v>1</v>
      </c>
      <c r="F21" s="193"/>
      <c r="G21" s="188"/>
      <c r="H21" s="21"/>
      <c r="I21" s="21"/>
      <c r="J21" s="7"/>
    </row>
    <row r="22" spans="1:10" ht="13.5" customHeight="1" thickBot="1">
      <c r="A22" s="377"/>
      <c r="B22" s="353"/>
      <c r="C22" s="165" t="s">
        <v>338</v>
      </c>
      <c r="D22" s="221" t="s">
        <v>420</v>
      </c>
      <c r="E22" s="137">
        <f>IF(D22="","",IF(D22="Yes",IF(D23="Yes",0,0.5),0))</f>
        <v>0</v>
      </c>
      <c r="F22" s="194"/>
      <c r="G22" s="188"/>
      <c r="H22" s="21"/>
      <c r="I22" s="21"/>
      <c r="J22" s="7"/>
    </row>
    <row r="23" spans="1:10" ht="14.25" customHeight="1" thickBot="1">
      <c r="A23" s="376"/>
      <c r="B23" s="354"/>
      <c r="C23" s="167" t="s">
        <v>340</v>
      </c>
      <c r="D23" s="172" t="s">
        <v>404</v>
      </c>
      <c r="E23" s="141">
        <f>IF(D23="","",IF(D23="No",0,0.25))</f>
        <v>0</v>
      </c>
      <c r="F23" s="195"/>
      <c r="G23" s="188"/>
      <c r="H23" s="21"/>
      <c r="I23" s="21"/>
      <c r="J23" s="7"/>
    </row>
    <row r="24" spans="1:10" ht="14.25" customHeight="1" thickBot="1">
      <c r="A24" s="375">
        <v>5.9</v>
      </c>
      <c r="B24" s="352" t="s">
        <v>341</v>
      </c>
      <c r="C24" s="163" t="s">
        <v>342</v>
      </c>
      <c r="D24" s="172" t="s">
        <v>403</v>
      </c>
      <c r="E24" s="133">
        <f aca="true" t="shared" si="1" ref="E24:E30">IF(D24="","",IF(D24="No",0,$H$26))</f>
        <v>0.14285714285714285</v>
      </c>
      <c r="F24" s="193"/>
      <c r="G24" s="188"/>
      <c r="H24" s="21"/>
      <c r="I24" s="21"/>
      <c r="J24" s="7"/>
    </row>
    <row r="25" spans="1:10" ht="13.5" customHeight="1" thickBot="1">
      <c r="A25" s="377"/>
      <c r="B25" s="353"/>
      <c r="C25" s="165" t="s">
        <v>343</v>
      </c>
      <c r="D25" s="172" t="s">
        <v>403</v>
      </c>
      <c r="E25" s="137">
        <f t="shared" si="1"/>
        <v>0.14285714285714285</v>
      </c>
      <c r="F25" s="194"/>
      <c r="G25" s="188"/>
      <c r="H25" s="21"/>
      <c r="I25" s="21"/>
      <c r="J25" s="7"/>
    </row>
    <row r="26" spans="1:10" ht="13.5" customHeight="1" thickBot="1">
      <c r="A26" s="377"/>
      <c r="B26" s="353"/>
      <c r="C26" s="165" t="s">
        <v>344</v>
      </c>
      <c r="D26" s="172" t="s">
        <v>403</v>
      </c>
      <c r="E26" s="137">
        <f t="shared" si="1"/>
        <v>0.14285714285714285</v>
      </c>
      <c r="F26" s="194"/>
      <c r="G26" s="188"/>
      <c r="H26" s="189">
        <f>1/7</f>
        <v>0.14285714285714285</v>
      </c>
      <c r="I26" s="21"/>
      <c r="J26" s="7"/>
    </row>
    <row r="27" spans="1:10" ht="13.5" customHeight="1" thickBot="1">
      <c r="A27" s="377"/>
      <c r="B27" s="353"/>
      <c r="C27" s="165" t="s">
        <v>345</v>
      </c>
      <c r="D27" s="172" t="s">
        <v>403</v>
      </c>
      <c r="E27" s="137">
        <f t="shared" si="1"/>
        <v>0.14285714285714285</v>
      </c>
      <c r="F27" s="194"/>
      <c r="G27" s="188"/>
      <c r="H27" s="21"/>
      <c r="I27" s="21"/>
      <c r="J27" s="7"/>
    </row>
    <row r="28" spans="1:10" ht="13.5" customHeight="1" thickBot="1">
      <c r="A28" s="377"/>
      <c r="B28" s="353"/>
      <c r="C28" s="165" t="s">
        <v>346</v>
      </c>
      <c r="D28" s="172" t="s">
        <v>403</v>
      </c>
      <c r="E28" s="137">
        <f t="shared" si="1"/>
        <v>0.14285714285714285</v>
      </c>
      <c r="F28" s="194"/>
      <c r="G28" s="188"/>
      <c r="H28" s="21"/>
      <c r="I28" s="21"/>
      <c r="J28" s="7"/>
    </row>
    <row r="29" spans="1:10" ht="13.5" customHeight="1" thickBot="1">
      <c r="A29" s="377"/>
      <c r="B29" s="353"/>
      <c r="C29" s="165" t="s">
        <v>347</v>
      </c>
      <c r="D29" s="172" t="s">
        <v>403</v>
      </c>
      <c r="E29" s="137">
        <f t="shared" si="1"/>
        <v>0.14285714285714285</v>
      </c>
      <c r="F29" s="194"/>
      <c r="G29" s="188"/>
      <c r="H29" s="21"/>
      <c r="I29" s="21"/>
      <c r="J29" s="7"/>
    </row>
    <row r="30" spans="1:10" ht="14.25" customHeight="1" thickBot="1">
      <c r="A30" s="376"/>
      <c r="B30" s="354"/>
      <c r="C30" s="167" t="s">
        <v>348</v>
      </c>
      <c r="D30" s="172" t="s">
        <v>403</v>
      </c>
      <c r="E30" s="141">
        <f t="shared" si="1"/>
        <v>0.14285714285714285</v>
      </c>
      <c r="F30" s="195"/>
      <c r="G30" s="188"/>
      <c r="H30" s="21"/>
      <c r="I30" s="21"/>
      <c r="J30" s="7"/>
    </row>
    <row r="31" spans="1:10" ht="14.25" customHeight="1" thickBot="1">
      <c r="A31" s="378">
        <v>5.1</v>
      </c>
      <c r="B31" s="352" t="s">
        <v>349</v>
      </c>
      <c r="C31" s="163" t="s">
        <v>337</v>
      </c>
      <c r="D31" s="172" t="s">
        <v>403</v>
      </c>
      <c r="E31" s="133">
        <f>IF(D31="","",IF(D31="Yes",IF(D32="Yes",0,IF(D33="Yes",0,1)),0))</f>
        <v>1</v>
      </c>
      <c r="F31" s="193"/>
      <c r="G31" s="188"/>
      <c r="H31" s="21"/>
      <c r="I31" s="21"/>
      <c r="J31" s="7"/>
    </row>
    <row r="32" spans="1:10" ht="13.5" customHeight="1">
      <c r="A32" s="379"/>
      <c r="B32" s="353"/>
      <c r="C32" s="165" t="s">
        <v>338</v>
      </c>
      <c r="D32" s="166" t="s">
        <v>406</v>
      </c>
      <c r="E32" s="137">
        <f>IF(D32="","",IF(D32="Yes",IF(D33="Yes",0,0.5),0))</f>
        <v>0</v>
      </c>
      <c r="F32" s="194"/>
      <c r="G32" s="188"/>
      <c r="H32" s="21"/>
      <c r="I32" s="21"/>
      <c r="J32" s="7"/>
    </row>
    <row r="33" spans="1:10" ht="14.25" customHeight="1" thickBot="1">
      <c r="A33" s="380"/>
      <c r="B33" s="354"/>
      <c r="C33" s="167" t="s">
        <v>350</v>
      </c>
      <c r="D33" s="166" t="s">
        <v>406</v>
      </c>
      <c r="E33" s="141">
        <f>IF(D33="","",IF(D33="No",0,0.25))</f>
        <v>0.25</v>
      </c>
      <c r="F33" s="195"/>
      <c r="G33" s="188"/>
      <c r="H33" s="21"/>
      <c r="I33" s="21"/>
      <c r="J33" s="7"/>
    </row>
    <row r="34" spans="1:10" ht="14.25" customHeight="1" thickBot="1">
      <c r="A34" s="375">
        <v>5.11</v>
      </c>
      <c r="B34" s="352" t="s">
        <v>351</v>
      </c>
      <c r="C34" s="163" t="s">
        <v>352</v>
      </c>
      <c r="D34" s="166" t="s">
        <v>406</v>
      </c>
      <c r="E34" s="133">
        <f>IF(D34="","",IF(D34="No",0,0.2))</f>
        <v>0.2</v>
      </c>
      <c r="F34" s="193"/>
      <c r="G34" s="188"/>
      <c r="H34" s="21"/>
      <c r="I34" s="21"/>
      <c r="J34" s="7"/>
    </row>
    <row r="35" spans="1:10" ht="13.5" customHeight="1" thickBot="1">
      <c r="A35" s="377"/>
      <c r="B35" s="353"/>
      <c r="C35" s="165" t="s">
        <v>353</v>
      </c>
      <c r="D35" s="172" t="s">
        <v>403</v>
      </c>
      <c r="E35" s="137">
        <f>IF(D35="","",IF(D35="No",0,0.2))</f>
        <v>0.2</v>
      </c>
      <c r="F35" s="194"/>
      <c r="G35" s="188"/>
      <c r="H35" s="21"/>
      <c r="I35" s="21"/>
      <c r="J35" s="7"/>
    </row>
    <row r="36" spans="1:10" ht="13.5" customHeight="1" thickBot="1">
      <c r="A36" s="377"/>
      <c r="B36" s="353"/>
      <c r="C36" s="165" t="s">
        <v>354</v>
      </c>
      <c r="D36" s="172" t="s">
        <v>403</v>
      </c>
      <c r="E36" s="137">
        <f>IF(D36="","",IF(D36="No",0,0.2))</f>
        <v>0.2</v>
      </c>
      <c r="F36" s="194"/>
      <c r="G36" s="188"/>
      <c r="H36" s="21"/>
      <c r="I36" s="21"/>
      <c r="J36" s="7"/>
    </row>
    <row r="37" spans="1:10" ht="13.5" customHeight="1" thickBot="1">
      <c r="A37" s="377"/>
      <c r="B37" s="353"/>
      <c r="C37" s="165" t="s">
        <v>355</v>
      </c>
      <c r="D37" s="172" t="s">
        <v>403</v>
      </c>
      <c r="E37" s="137">
        <f>IF(D37="","",IF(D37="No",0,0.2))</f>
        <v>0.2</v>
      </c>
      <c r="F37" s="194"/>
      <c r="G37" s="188"/>
      <c r="H37" s="21"/>
      <c r="I37" s="21"/>
      <c r="J37" s="7"/>
    </row>
    <row r="38" spans="1:10" ht="14.25" customHeight="1" thickBot="1">
      <c r="A38" s="376"/>
      <c r="B38" s="354"/>
      <c r="C38" s="167" t="s">
        <v>356</v>
      </c>
      <c r="D38" s="166" t="s">
        <v>406</v>
      </c>
      <c r="E38" s="141">
        <f>IF(D38="","",IF(D38="No",0,0.2))</f>
        <v>0.2</v>
      </c>
      <c r="F38" s="195"/>
      <c r="G38" s="188"/>
      <c r="H38" s="21"/>
      <c r="I38" s="21"/>
      <c r="J38" s="7"/>
    </row>
    <row r="39" spans="1:10" ht="63" customHeight="1" thickBot="1">
      <c r="A39" s="192">
        <v>5.12</v>
      </c>
      <c r="B39" s="170" t="s">
        <v>357</v>
      </c>
      <c r="C39" s="171" t="s">
        <v>358</v>
      </c>
      <c r="D39" s="221" t="s">
        <v>421</v>
      </c>
      <c r="E39" s="149">
        <f>IF(D39="","",IF(D39="No",0,1))</f>
        <v>1</v>
      </c>
      <c r="F39" s="190"/>
      <c r="G39" s="188"/>
      <c r="H39" s="21"/>
      <c r="I39" s="21"/>
      <c r="J39" s="7"/>
    </row>
    <row r="40" spans="1:10" ht="19.5" customHeight="1" thickBot="1">
      <c r="A40" s="375">
        <v>5.13</v>
      </c>
      <c r="B40" s="352" t="s">
        <v>359</v>
      </c>
      <c r="C40" s="163" t="s">
        <v>360</v>
      </c>
      <c r="D40" s="172" t="s">
        <v>404</v>
      </c>
      <c r="E40" s="133">
        <f>IF(D40="","",IF(D40="No",0.5,0.5))</f>
        <v>0.5</v>
      </c>
      <c r="F40" s="193"/>
      <c r="G40" s="188"/>
      <c r="H40" s="21"/>
      <c r="I40" s="21"/>
      <c r="J40" s="7"/>
    </row>
    <row r="41" spans="1:10" ht="21" customHeight="1" thickBot="1">
      <c r="A41" s="376"/>
      <c r="B41" s="354"/>
      <c r="C41" s="167" t="s">
        <v>361</v>
      </c>
      <c r="D41" s="166" t="s">
        <v>406</v>
      </c>
      <c r="E41" s="141">
        <f>IF(D41="","",IF(D41="No",0,0.5))</f>
        <v>0.5</v>
      </c>
      <c r="F41" s="195"/>
      <c r="G41" s="188"/>
      <c r="H41" s="21"/>
      <c r="I41" s="21"/>
      <c r="J41" s="7"/>
    </row>
    <row r="42" spans="1:10" ht="109.5" customHeight="1" thickBot="1">
      <c r="A42" s="375">
        <v>5.14</v>
      </c>
      <c r="B42" s="352" t="s">
        <v>362</v>
      </c>
      <c r="C42" s="163" t="s">
        <v>363</v>
      </c>
      <c r="D42" s="221" t="s">
        <v>404</v>
      </c>
      <c r="E42" s="133">
        <f>IF(D42="","",IF(D42="No",IF(D43="Yes",0,1),0))</f>
        <v>1</v>
      </c>
      <c r="F42" s="193"/>
      <c r="G42" s="188"/>
      <c r="H42" s="21"/>
      <c r="I42" s="21"/>
      <c r="J42" s="7"/>
    </row>
    <row r="43" spans="1:10" ht="14.25" customHeight="1" thickBot="1">
      <c r="A43" s="376"/>
      <c r="B43" s="354"/>
      <c r="C43" s="167" t="s">
        <v>364</v>
      </c>
      <c r="D43" s="172" t="s">
        <v>404</v>
      </c>
      <c r="E43" s="141">
        <f>IF(D43="","",IF(D43="No",0,1))</f>
        <v>0</v>
      </c>
      <c r="F43" s="195"/>
      <c r="G43" s="188"/>
      <c r="H43" s="21"/>
      <c r="I43" s="21"/>
      <c r="J43" s="7"/>
    </row>
    <row r="44" spans="1:10" ht="55.5" customHeight="1" thickBot="1">
      <c r="A44" s="196">
        <v>5.15</v>
      </c>
      <c r="B44" s="170" t="s">
        <v>365</v>
      </c>
      <c r="C44" s="171" t="s">
        <v>366</v>
      </c>
      <c r="D44" s="221" t="s">
        <v>421</v>
      </c>
      <c r="E44" s="149">
        <f>IF(D44="","",IF(D44="No",0,1))</f>
        <v>1</v>
      </c>
      <c r="F44" s="190"/>
      <c r="G44" s="188"/>
      <c r="H44" s="21"/>
      <c r="I44" s="21"/>
      <c r="J44" s="7"/>
    </row>
    <row r="45" spans="1:10" ht="14.25" customHeight="1">
      <c r="A45" s="344" t="s">
        <v>161</v>
      </c>
      <c r="B45" s="345"/>
      <c r="C45" s="346"/>
      <c r="D45" s="173">
        <f>COUNT(A3:A44)</f>
        <v>15</v>
      </c>
      <c r="E45" s="197">
        <f>SUM(E3:E44)/D45</f>
        <v>0.9834666666666664</v>
      </c>
      <c r="F45" s="155"/>
      <c r="G45" s="191"/>
      <c r="H45" s="125"/>
      <c r="I45" s="125"/>
      <c r="J45" s="46"/>
    </row>
  </sheetData>
  <sheetProtection/>
  <mergeCells count="22">
    <mergeCell ref="A42:A43"/>
    <mergeCell ref="B42:B43"/>
    <mergeCell ref="A34:A38"/>
    <mergeCell ref="B34:B38"/>
    <mergeCell ref="A40:A41"/>
    <mergeCell ref="B40:B41"/>
    <mergeCell ref="A24:A30"/>
    <mergeCell ref="B24:B30"/>
    <mergeCell ref="A7:A11"/>
    <mergeCell ref="B7:B11"/>
    <mergeCell ref="A31:A33"/>
    <mergeCell ref="B31:B33"/>
    <mergeCell ref="A1:F1"/>
    <mergeCell ref="A45:C45"/>
    <mergeCell ref="A4:A5"/>
    <mergeCell ref="B4:B5"/>
    <mergeCell ref="A13:A18"/>
    <mergeCell ref="B13:B18"/>
    <mergeCell ref="A19:A20"/>
    <mergeCell ref="B19:B20"/>
    <mergeCell ref="A21:A23"/>
    <mergeCell ref="B21:B23"/>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8.xml><?xml version="1.0" encoding="utf-8"?>
<worksheet xmlns="http://schemas.openxmlformats.org/spreadsheetml/2006/main" xmlns:r="http://schemas.openxmlformats.org/officeDocument/2006/relationships">
  <dimension ref="A1:F19"/>
  <sheetViews>
    <sheetView showGridLines="0" zoomScalePageLayoutView="0" workbookViewId="0" topLeftCell="A10">
      <selection activeCell="C24" sqref="C24"/>
    </sheetView>
  </sheetViews>
  <sheetFormatPr defaultColWidth="11.421875" defaultRowHeight="12.75" customHeight="1"/>
  <cols>
    <col min="1" max="1" width="6.140625" style="1" customWidth="1"/>
    <col min="2" max="2" width="33.421875" style="1" customWidth="1"/>
    <col min="3" max="3" width="52.421875" style="1" customWidth="1"/>
    <col min="4" max="5" width="6.7109375" style="1" customWidth="1"/>
    <col min="6" max="6" width="45.140625" style="1" customWidth="1"/>
    <col min="7" max="7" width="11.421875" style="1" customWidth="1"/>
    <col min="8" max="16384" width="11.421875" style="1" customWidth="1"/>
  </cols>
  <sheetData>
    <row r="1" spans="1:6" ht="18.75" customHeight="1">
      <c r="A1" s="362" t="s">
        <v>367</v>
      </c>
      <c r="B1" s="363"/>
      <c r="C1" s="363"/>
      <c r="D1" s="363"/>
      <c r="E1" s="363"/>
      <c r="F1" s="364"/>
    </row>
    <row r="2" spans="1:6" ht="32.25" customHeight="1">
      <c r="A2" s="160" t="s">
        <v>118</v>
      </c>
      <c r="B2" s="161"/>
      <c r="C2" s="162" t="s">
        <v>119</v>
      </c>
      <c r="D2" s="175" t="s">
        <v>120</v>
      </c>
      <c r="E2" s="162" t="s">
        <v>121</v>
      </c>
      <c r="F2" s="176" t="s">
        <v>122</v>
      </c>
    </row>
    <row r="3" spans="1:6" ht="25.5" customHeight="1">
      <c r="A3" s="169">
        <v>6.1</v>
      </c>
      <c r="B3" s="171" t="s">
        <v>368</v>
      </c>
      <c r="C3" s="171" t="s">
        <v>369</v>
      </c>
      <c r="D3" s="172" t="s">
        <v>404</v>
      </c>
      <c r="E3" s="149">
        <f>IF(D3="","",IF(D3="No",0,1))</f>
        <v>0</v>
      </c>
      <c r="F3" s="220" t="s">
        <v>418</v>
      </c>
    </row>
    <row r="4" spans="1:6" ht="14.25" customHeight="1" thickBot="1">
      <c r="A4" s="349">
        <v>6.2</v>
      </c>
      <c r="B4" s="352" t="s">
        <v>370</v>
      </c>
      <c r="C4" s="163" t="s">
        <v>371</v>
      </c>
      <c r="D4" s="164" t="s">
        <v>403</v>
      </c>
      <c r="E4" s="133">
        <f>IF(D4="","",IF(D4="No",0,0.5))</f>
        <v>0.5</v>
      </c>
      <c r="F4" s="134"/>
    </row>
    <row r="5" spans="1:6" ht="14.25" customHeight="1" thickBot="1">
      <c r="A5" s="351"/>
      <c r="B5" s="354"/>
      <c r="C5" s="167" t="s">
        <v>372</v>
      </c>
      <c r="D5" s="164" t="s">
        <v>403</v>
      </c>
      <c r="E5" s="141">
        <f>IF(D5="","",IF(D5="No",0,IF(D4="No",0,0.5)))</f>
        <v>0.5</v>
      </c>
      <c r="F5" s="142"/>
    </row>
    <row r="6" spans="1:6" ht="44.25" customHeight="1" thickBot="1">
      <c r="A6" s="169">
        <v>6.3</v>
      </c>
      <c r="B6" s="171" t="s">
        <v>373</v>
      </c>
      <c r="C6" s="171" t="s">
        <v>374</v>
      </c>
      <c r="D6" s="164" t="s">
        <v>403</v>
      </c>
      <c r="E6" s="149">
        <f aca="true" t="shared" si="0" ref="E6:E18">IF(D6="","",IF(D6="No",0,1))</f>
        <v>1</v>
      </c>
      <c r="F6" s="152"/>
    </row>
    <row r="7" spans="1:6" ht="44.25" customHeight="1" thickBot="1">
      <c r="A7" s="169">
        <v>6.4</v>
      </c>
      <c r="B7" s="170" t="s">
        <v>375</v>
      </c>
      <c r="C7" s="171" t="s">
        <v>376</v>
      </c>
      <c r="D7" s="221" t="s">
        <v>403</v>
      </c>
      <c r="E7" s="149">
        <f t="shared" si="0"/>
        <v>1</v>
      </c>
      <c r="F7" s="152"/>
    </row>
    <row r="8" spans="1:6" ht="66" customHeight="1">
      <c r="A8" s="169">
        <v>6.5</v>
      </c>
      <c r="B8" s="171" t="s">
        <v>377</v>
      </c>
      <c r="C8" s="171" t="s">
        <v>378</v>
      </c>
      <c r="D8" s="221" t="s">
        <v>403</v>
      </c>
      <c r="E8" s="149">
        <f t="shared" si="0"/>
        <v>1</v>
      </c>
      <c r="F8" s="152"/>
    </row>
    <row r="9" spans="1:6" ht="44.25" customHeight="1">
      <c r="A9" s="169">
        <v>6.6</v>
      </c>
      <c r="B9" s="170" t="s">
        <v>379</v>
      </c>
      <c r="C9" s="171" t="s">
        <v>380</v>
      </c>
      <c r="D9" s="172" t="s">
        <v>404</v>
      </c>
      <c r="E9" s="149">
        <f t="shared" si="0"/>
        <v>0</v>
      </c>
      <c r="F9" s="152"/>
    </row>
    <row r="10" spans="1:6" ht="44.25" customHeight="1">
      <c r="A10" s="169">
        <v>6.7</v>
      </c>
      <c r="B10" s="170" t="s">
        <v>381</v>
      </c>
      <c r="C10" s="171" t="s">
        <v>382</v>
      </c>
      <c r="D10" s="221" t="s">
        <v>403</v>
      </c>
      <c r="E10" s="149">
        <f t="shared" si="0"/>
        <v>1</v>
      </c>
      <c r="F10" s="152"/>
    </row>
    <row r="11" spans="1:6" ht="69.75" customHeight="1">
      <c r="A11" s="169">
        <v>6.8</v>
      </c>
      <c r="B11" s="170" t="s">
        <v>383</v>
      </c>
      <c r="C11" s="171" t="s">
        <v>181</v>
      </c>
      <c r="D11" s="221" t="s">
        <v>419</v>
      </c>
      <c r="E11" s="149">
        <f t="shared" si="0"/>
        <v>1</v>
      </c>
      <c r="F11" s="152"/>
    </row>
    <row r="12" spans="1:6" ht="54" customHeight="1">
      <c r="A12" s="169">
        <v>6.9</v>
      </c>
      <c r="B12" s="171" t="s">
        <v>384</v>
      </c>
      <c r="C12" s="171" t="s">
        <v>385</v>
      </c>
      <c r="D12" s="221" t="s">
        <v>419</v>
      </c>
      <c r="E12" s="149">
        <f t="shared" si="0"/>
        <v>1</v>
      </c>
      <c r="F12" s="152"/>
    </row>
    <row r="13" spans="1:6" ht="48" customHeight="1">
      <c r="A13" s="198">
        <v>6.1</v>
      </c>
      <c r="B13" s="171" t="s">
        <v>386</v>
      </c>
      <c r="C13" s="171" t="s">
        <v>387</v>
      </c>
      <c r="D13" s="221" t="s">
        <v>419</v>
      </c>
      <c r="E13" s="149">
        <f t="shared" si="0"/>
        <v>1</v>
      </c>
      <c r="F13" s="152"/>
    </row>
    <row r="14" spans="1:6" ht="25.5" customHeight="1">
      <c r="A14" s="169">
        <v>6.11</v>
      </c>
      <c r="B14" s="171" t="s">
        <v>388</v>
      </c>
      <c r="C14" s="171" t="s">
        <v>389</v>
      </c>
      <c r="D14" s="221" t="s">
        <v>403</v>
      </c>
      <c r="E14" s="149">
        <f t="shared" si="0"/>
        <v>1</v>
      </c>
      <c r="F14" s="152"/>
    </row>
    <row r="15" spans="1:6" ht="60.75" customHeight="1" thickBot="1">
      <c r="A15" s="169">
        <v>6.12</v>
      </c>
      <c r="B15" s="171" t="s">
        <v>390</v>
      </c>
      <c r="C15" s="171" t="s">
        <v>391</v>
      </c>
      <c r="D15" s="221" t="s">
        <v>419</v>
      </c>
      <c r="E15" s="149">
        <f t="shared" si="0"/>
        <v>1</v>
      </c>
      <c r="F15" s="152"/>
    </row>
    <row r="16" spans="1:6" ht="30" customHeight="1" thickBot="1">
      <c r="A16" s="198">
        <v>6.13</v>
      </c>
      <c r="B16" s="171" t="s">
        <v>392</v>
      </c>
      <c r="C16" s="171" t="s">
        <v>393</v>
      </c>
      <c r="D16" s="164" t="s">
        <v>403</v>
      </c>
      <c r="E16" s="149">
        <f t="shared" si="0"/>
        <v>1</v>
      </c>
      <c r="F16" s="152"/>
    </row>
    <row r="17" spans="1:6" ht="25.5" customHeight="1" thickBot="1">
      <c r="A17" s="169">
        <v>6.14</v>
      </c>
      <c r="B17" s="171" t="s">
        <v>394</v>
      </c>
      <c r="C17" s="171" t="s">
        <v>395</v>
      </c>
      <c r="D17" s="164" t="s">
        <v>403</v>
      </c>
      <c r="E17" s="149">
        <f t="shared" si="0"/>
        <v>1</v>
      </c>
      <c r="F17" s="152"/>
    </row>
    <row r="18" spans="1:6" ht="25.5" customHeight="1" thickBot="1">
      <c r="A18" s="169">
        <v>6.15</v>
      </c>
      <c r="B18" s="171" t="s">
        <v>396</v>
      </c>
      <c r="C18" s="171" t="s">
        <v>397</v>
      </c>
      <c r="D18" s="172" t="s">
        <v>404</v>
      </c>
      <c r="E18" s="149">
        <f t="shared" si="0"/>
        <v>0</v>
      </c>
      <c r="F18" s="152"/>
    </row>
    <row r="19" spans="1:6" ht="14.25" customHeight="1">
      <c r="A19" s="344" t="s">
        <v>161</v>
      </c>
      <c r="B19" s="345"/>
      <c r="C19" s="346"/>
      <c r="D19" s="173">
        <f>COUNT(A3:A18)</f>
        <v>15</v>
      </c>
      <c r="E19" s="197">
        <f>SUM(E3:E18)/D19</f>
        <v>0.8</v>
      </c>
      <c r="F19" s="155"/>
    </row>
  </sheetData>
  <sheetProtection/>
  <mergeCells count="4">
    <mergeCell ref="A1:F1"/>
    <mergeCell ref="A19:C19"/>
    <mergeCell ref="A4:A5"/>
    <mergeCell ref="B4:B5"/>
  </mergeCells>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D2" sqref="D2"/>
    </sheetView>
  </sheetViews>
  <sheetFormatPr defaultColWidth="8.7109375" defaultRowHeight="12.75" customHeight="1"/>
  <cols>
    <col min="1" max="1" width="17.140625" style="1" customWidth="1"/>
    <col min="2" max="2" width="20.7109375" style="1" customWidth="1"/>
    <col min="3" max="3" width="97.7109375" style="1" customWidth="1"/>
    <col min="4" max="6" width="8.7109375" style="1" customWidth="1"/>
    <col min="7" max="16384" width="8.7109375" style="1" customWidth="1"/>
  </cols>
  <sheetData>
    <row r="1" spans="1:5" ht="13.5" customHeight="1">
      <c r="A1" s="177" t="s">
        <v>398</v>
      </c>
      <c r="B1" s="199" t="s">
        <v>399</v>
      </c>
      <c r="C1" s="199" t="s">
        <v>400</v>
      </c>
      <c r="D1" s="200"/>
      <c r="E1" s="201"/>
    </row>
    <row r="2" spans="1:5" ht="35.25" customHeight="1">
      <c r="A2" s="202">
        <v>1</v>
      </c>
      <c r="B2" s="203">
        <v>44927</v>
      </c>
      <c r="C2" s="206" t="s">
        <v>412</v>
      </c>
      <c r="D2" s="200"/>
      <c r="E2" s="201"/>
    </row>
    <row r="3" spans="1:5" ht="56.25" customHeight="1">
      <c r="A3" s="202"/>
      <c r="B3" s="203"/>
      <c r="C3" s="135"/>
      <c r="D3" s="200"/>
      <c r="E3" s="201"/>
    </row>
    <row r="4" spans="1:5" ht="19.5" customHeight="1">
      <c r="A4" s="202"/>
      <c r="B4" s="203"/>
      <c r="C4" s="199"/>
      <c r="D4" s="200"/>
      <c r="E4" s="201"/>
    </row>
    <row r="5" spans="1:5" ht="13.5" customHeight="1">
      <c r="A5" s="204"/>
      <c r="B5" s="204"/>
      <c r="C5" s="204"/>
      <c r="D5" s="201"/>
      <c r="E5" s="201"/>
    </row>
    <row r="6" spans="1:5" ht="13.5" customHeight="1">
      <c r="A6" s="201"/>
      <c r="B6" s="201"/>
      <c r="C6" s="201"/>
      <c r="D6" s="201"/>
      <c r="E6" s="201"/>
    </row>
    <row r="7" spans="1:5" ht="13.5" customHeight="1">
      <c r="A7" s="201"/>
      <c r="B7" s="201"/>
      <c r="C7" s="201"/>
      <c r="D7" s="201"/>
      <c r="E7" s="201"/>
    </row>
    <row r="8" spans="1:5" ht="13.5" customHeight="1">
      <c r="A8" s="201"/>
      <c r="B8" s="201"/>
      <c r="C8" s="201"/>
      <c r="D8" s="201"/>
      <c r="E8" s="201"/>
    </row>
    <row r="9" spans="1:5" ht="13.5" customHeight="1">
      <c r="A9" s="201"/>
      <c r="B9" s="201"/>
      <c r="C9" s="201"/>
      <c r="D9" s="201"/>
      <c r="E9" s="201"/>
    </row>
    <row r="10" spans="1:5" ht="13.5" customHeight="1">
      <c r="A10" s="201"/>
      <c r="B10" s="201"/>
      <c r="C10" s="201"/>
      <c r="D10" s="201"/>
      <c r="E10" s="201"/>
    </row>
  </sheetData>
  <sheetProtection/>
  <printOptions/>
  <pageMargins left="0.25" right="0.25" top="0.25" bottom="0.5" header="0" footer="0.25"/>
  <pageSetup horizontalDpi="600" verticalDpi="600" orientation="portrait"/>
  <headerFooter>
    <oddFooter>&amp;L&amp;"Arial,Regular"&amp;10&amp;K000000Rev. 9 October 2021
Approved By: Stephen Earl&amp;C&amp;"Arial,Regular"&amp;10&amp;K000000Exhibit SQM 1.0A Supplier Self Assessment&amp;R&amp;"Arial,Regular"&amp;10&amp;K000000Page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2023-05-05T14:33:19Z</cp:lastPrinted>
  <dcterms:created xsi:type="dcterms:W3CDTF">2023-05-05T15:30:12Z</dcterms:created>
  <dcterms:modified xsi:type="dcterms:W3CDTF">2023-05-08T09:33:05Z</dcterms:modified>
  <cp:category/>
  <cp:version/>
  <cp:contentType/>
  <cp:contentStatus/>
</cp:coreProperties>
</file>